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98" firstSheet="1" activeTab="3"/>
  </bookViews>
  <sheets>
    <sheet name="Custo por trabalhador" sheetId="1" r:id="rId1"/>
    <sheet name="Planilha de Custos" sheetId="2" r:id="rId2"/>
    <sheet name="Conversão Limpeza Diária por In" sheetId="3" r:id="rId3"/>
    <sheet name="Centro Referência Campo Verde" sheetId="4" r:id="rId4"/>
    <sheet name="Centro Referência Jaciára" sheetId="5" r:id="rId5"/>
  </sheet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K9" i="4"/>
  <c r="G17" i="5"/>
  <c r="B17"/>
  <c r="G16"/>
  <c r="I16" s="1"/>
  <c r="E16"/>
  <c r="D16"/>
  <c r="I15"/>
  <c r="K15" s="1"/>
  <c r="G15"/>
  <c r="E15"/>
  <c r="J15" s="1"/>
  <c r="D15"/>
  <c r="D17" s="1"/>
  <c r="B14"/>
  <c r="I13"/>
  <c r="J13" s="1"/>
  <c r="G13"/>
  <c r="E13"/>
  <c r="D13"/>
  <c r="D14" s="1"/>
  <c r="G12"/>
  <c r="I12" s="1"/>
  <c r="E12"/>
  <c r="D12"/>
  <c r="B11"/>
  <c r="B18" s="1"/>
  <c r="G10"/>
  <c r="I10" s="1"/>
  <c r="E10"/>
  <c r="D10"/>
  <c r="I9"/>
  <c r="K9" s="1"/>
  <c r="M9" s="1"/>
  <c r="G9"/>
  <c r="E9"/>
  <c r="J9" s="1"/>
  <c r="D9"/>
  <c r="G8"/>
  <c r="I8" s="1"/>
  <c r="E8"/>
  <c r="D8"/>
  <c r="D11" s="1"/>
  <c r="D19" i="4"/>
  <c r="B19"/>
  <c r="I18"/>
  <c r="K18" s="1"/>
  <c r="M18" s="1"/>
  <c r="G18"/>
  <c r="E18"/>
  <c r="J18" s="1"/>
  <c r="D18"/>
  <c r="G17"/>
  <c r="I17" s="1"/>
  <c r="E17"/>
  <c r="J17" s="1"/>
  <c r="D17"/>
  <c r="L16"/>
  <c r="B16"/>
  <c r="I15"/>
  <c r="J15" s="1"/>
  <c r="J16" s="1"/>
  <c r="G15"/>
  <c r="E15"/>
  <c r="D15"/>
  <c r="D16" s="1"/>
  <c r="L14"/>
  <c r="L20" s="1"/>
  <c r="B14"/>
  <c r="B20" s="1"/>
  <c r="I13"/>
  <c r="K13" s="1"/>
  <c r="M13" s="1"/>
  <c r="G13"/>
  <c r="E13"/>
  <c r="J13" s="1"/>
  <c r="D13"/>
  <c r="I12"/>
  <c r="K12" s="1"/>
  <c r="M12" s="1"/>
  <c r="G12"/>
  <c r="E12"/>
  <c r="J12" s="1"/>
  <c r="D12"/>
  <c r="G11"/>
  <c r="I11" s="1"/>
  <c r="E11"/>
  <c r="D11"/>
  <c r="I10"/>
  <c r="K10" s="1"/>
  <c r="M10" s="1"/>
  <c r="G10"/>
  <c r="E10"/>
  <c r="J10" s="1"/>
  <c r="D10"/>
  <c r="G9"/>
  <c r="I9" s="1"/>
  <c r="E9"/>
  <c r="D9"/>
  <c r="D14" s="1"/>
  <c r="I20" i="3"/>
  <c r="B20"/>
  <c r="D20" s="1"/>
  <c r="I19"/>
  <c r="K19" s="1"/>
  <c r="M19" s="1"/>
  <c r="G19"/>
  <c r="E19"/>
  <c r="J19" s="1"/>
  <c r="D19"/>
  <c r="I18"/>
  <c r="K18" s="1"/>
  <c r="G18"/>
  <c r="E18"/>
  <c r="J18" s="1"/>
  <c r="D18"/>
  <c r="B17"/>
  <c r="G16"/>
  <c r="I16" s="1"/>
  <c r="E16"/>
  <c r="J16" s="1"/>
  <c r="J17" s="1"/>
  <c r="D16"/>
  <c r="D17" s="1"/>
  <c r="B15"/>
  <c r="B21" s="1"/>
  <c r="I14"/>
  <c r="J14" s="1"/>
  <c r="G14"/>
  <c r="E14"/>
  <c r="D14"/>
  <c r="G13"/>
  <c r="I13" s="1"/>
  <c r="E13"/>
  <c r="D13"/>
  <c r="I12"/>
  <c r="K12" s="1"/>
  <c r="M12" s="1"/>
  <c r="G12"/>
  <c r="E12"/>
  <c r="J12" s="1"/>
  <c r="D12"/>
  <c r="I11"/>
  <c r="J11" s="1"/>
  <c r="G11"/>
  <c r="E11"/>
  <c r="D11"/>
  <c r="G10"/>
  <c r="I10" s="1"/>
  <c r="E10"/>
  <c r="D10"/>
  <c r="I9"/>
  <c r="K9" s="1"/>
  <c r="M9" s="1"/>
  <c r="G9"/>
  <c r="E9"/>
  <c r="J9" s="1"/>
  <c r="D9"/>
  <c r="G8"/>
  <c r="G15" s="1"/>
  <c r="G21" s="1"/>
  <c r="E8"/>
  <c r="D8"/>
  <c r="D15" s="1"/>
  <c r="C532" i="1"/>
  <c r="C533" s="1"/>
  <c r="C524"/>
  <c r="C523"/>
  <c r="C522"/>
  <c r="C521"/>
  <c r="C520"/>
  <c r="C519"/>
  <c r="C508"/>
  <c r="B508"/>
  <c r="D508" s="1"/>
  <c r="C507"/>
  <c r="B507"/>
  <c r="D507" s="1"/>
  <c r="C506"/>
  <c r="B506"/>
  <c r="D506" s="1"/>
  <c r="C505"/>
  <c r="B505"/>
  <c r="D505" s="1"/>
  <c r="D543" s="1"/>
  <c r="C504"/>
  <c r="B504"/>
  <c r="D504" s="1"/>
  <c r="C543" s="1"/>
  <c r="C503"/>
  <c r="D503" s="1"/>
  <c r="B543" s="1"/>
  <c r="B503"/>
  <c r="C431"/>
  <c r="C430"/>
  <c r="C411"/>
  <c r="C412" s="1"/>
  <c r="C413" s="1"/>
  <c r="C410"/>
  <c r="C409"/>
  <c r="D400"/>
  <c r="B400"/>
  <c r="B399"/>
  <c r="C398"/>
  <c r="C397"/>
  <c r="D396"/>
  <c r="D395"/>
  <c r="C395"/>
  <c r="C394"/>
  <c r="B393"/>
  <c r="B392"/>
  <c r="B391"/>
  <c r="C390"/>
  <c r="B390"/>
  <c r="C389"/>
  <c r="B389"/>
  <c r="G384"/>
  <c r="E384"/>
  <c r="C400" s="1"/>
  <c r="F383"/>
  <c r="G383" s="1"/>
  <c r="D399" s="1"/>
  <c r="E383"/>
  <c r="C399" s="1"/>
  <c r="F382"/>
  <c r="G382" s="1"/>
  <c r="D398" s="1"/>
  <c r="E382"/>
  <c r="B398" s="1"/>
  <c r="G381"/>
  <c r="D397" s="1"/>
  <c r="E381"/>
  <c r="B397" s="1"/>
  <c r="G380"/>
  <c r="E380"/>
  <c r="B396" s="1"/>
  <c r="G379"/>
  <c r="E379"/>
  <c r="B395" s="1"/>
  <c r="G378"/>
  <c r="D394" s="1"/>
  <c r="F378"/>
  <c r="E378"/>
  <c r="B394" s="1"/>
  <c r="G377"/>
  <c r="D393" s="1"/>
  <c r="E377"/>
  <c r="C393" s="1"/>
  <c r="G376"/>
  <c r="D392" s="1"/>
  <c r="F376"/>
  <c r="E376"/>
  <c r="C392" s="1"/>
  <c r="G375"/>
  <c r="D391" s="1"/>
  <c r="F375"/>
  <c r="E375"/>
  <c r="C391" s="1"/>
  <c r="G374"/>
  <c r="D390" s="1"/>
  <c r="E374"/>
  <c r="G373"/>
  <c r="D389" s="1"/>
  <c r="F373"/>
  <c r="E373"/>
  <c r="C353"/>
  <c r="C352"/>
  <c r="C351"/>
  <c r="C350"/>
  <c r="C349"/>
  <c r="C348"/>
  <c r="C332"/>
  <c r="C331"/>
  <c r="C330"/>
  <c r="C301"/>
  <c r="C282"/>
  <c r="C283" s="1"/>
  <c r="C284" s="1"/>
  <c r="C281"/>
  <c r="C280"/>
  <c r="B272"/>
  <c r="B269"/>
  <c r="C328" s="1"/>
  <c r="B268"/>
  <c r="C302" s="1"/>
  <c r="E249"/>
  <c r="D249"/>
  <c r="E248"/>
  <c r="D248"/>
  <c r="E247"/>
  <c r="D247"/>
  <c r="E246"/>
  <c r="D246"/>
  <c r="E245"/>
  <c r="D245"/>
  <c r="E244"/>
  <c r="D244"/>
  <c r="B213"/>
  <c r="C206"/>
  <c r="C207" s="1"/>
  <c r="C208" s="1"/>
  <c r="C209" s="1"/>
  <c r="C205"/>
  <c r="C200"/>
  <c r="C199"/>
  <c r="C198"/>
  <c r="C197"/>
  <c r="D196"/>
  <c r="B205" s="1"/>
  <c r="D205" s="1"/>
  <c r="C214" s="1"/>
  <c r="C196"/>
  <c r="B196"/>
  <c r="B197" s="1"/>
  <c r="D195"/>
  <c r="B204" s="1"/>
  <c r="D204" s="1"/>
  <c r="C213" s="1"/>
  <c r="D213" s="1"/>
  <c r="C244" s="1"/>
  <c r="C195"/>
  <c r="B180"/>
  <c r="E180" s="1"/>
  <c r="C189" s="1"/>
  <c r="B179"/>
  <c r="E179" s="1"/>
  <c r="C188" s="1"/>
  <c r="E178"/>
  <c r="C187" s="1"/>
  <c r="B178"/>
  <c r="E177"/>
  <c r="C186" s="1"/>
  <c r="B177"/>
  <c r="B176"/>
  <c r="E176" s="1"/>
  <c r="C185" s="1"/>
  <c r="B175"/>
  <c r="E175" s="1"/>
  <c r="C184" s="1"/>
  <c r="C168"/>
  <c r="C169" s="1"/>
  <c r="C170" s="1"/>
  <c r="C171" s="1"/>
  <c r="B168"/>
  <c r="E168" s="1"/>
  <c r="B186" s="1"/>
  <c r="D186" s="1"/>
  <c r="B246" s="1"/>
  <c r="C167"/>
  <c r="B167"/>
  <c r="E167" s="1"/>
  <c r="B185" s="1"/>
  <c r="E166"/>
  <c r="B184" s="1"/>
  <c r="C148"/>
  <c r="C147"/>
  <c r="C146"/>
  <c r="C145"/>
  <c r="C144"/>
  <c r="C143"/>
  <c r="C139"/>
  <c r="C138"/>
  <c r="C137"/>
  <c r="C136"/>
  <c r="C135"/>
  <c r="C134"/>
  <c r="B130"/>
  <c r="D106"/>
  <c r="C106"/>
  <c r="D105"/>
  <c r="C105"/>
  <c r="D104"/>
  <c r="C104"/>
  <c r="D103"/>
  <c r="C103"/>
  <c r="D102"/>
  <c r="C102"/>
  <c r="D101"/>
  <c r="C101"/>
  <c r="C97"/>
  <c r="C96"/>
  <c r="C95"/>
  <c r="C94"/>
  <c r="C93"/>
  <c r="C92"/>
  <c r="C88"/>
  <c r="C87"/>
  <c r="C86"/>
  <c r="C85"/>
  <c r="C84"/>
  <c r="C83"/>
  <c r="F75"/>
  <c r="B75"/>
  <c r="F74"/>
  <c r="B74"/>
  <c r="F73"/>
  <c r="B73"/>
  <c r="F72"/>
  <c r="B72"/>
  <c r="F71"/>
  <c r="D71"/>
  <c r="B71"/>
  <c r="F70"/>
  <c r="B70"/>
  <c r="C46"/>
  <c r="D45"/>
  <c r="C45"/>
  <c r="D42"/>
  <c r="D46" s="1"/>
  <c r="C42"/>
  <c r="E41"/>
  <c r="B50" s="1"/>
  <c r="C41"/>
  <c r="B41"/>
  <c r="C31"/>
  <c r="D31" s="1"/>
  <c r="D73" s="1"/>
  <c r="C30"/>
  <c r="D30" s="1"/>
  <c r="D72" s="1"/>
  <c r="D29"/>
  <c r="B45" s="1"/>
  <c r="E45" s="1"/>
  <c r="C50" s="1"/>
  <c r="C29"/>
  <c r="D28"/>
  <c r="D70" s="1"/>
  <c r="D21"/>
  <c r="C73" s="1"/>
  <c r="B21"/>
  <c r="D20"/>
  <c r="C70" s="1"/>
  <c r="B20"/>
  <c r="B198" l="1"/>
  <c r="D197"/>
  <c r="K8" i="5"/>
  <c r="J8"/>
  <c r="J11" s="1"/>
  <c r="I11"/>
  <c r="J13" i="3"/>
  <c r="K13"/>
  <c r="M13" s="1"/>
  <c r="I17"/>
  <c r="K16"/>
  <c r="I19" i="4"/>
  <c r="K19" s="1"/>
  <c r="M19" s="1"/>
  <c r="K17"/>
  <c r="M17" s="1"/>
  <c r="K10" i="5"/>
  <c r="M10" s="1"/>
  <c r="J10"/>
  <c r="K16"/>
  <c r="M16" s="1"/>
  <c r="J16"/>
  <c r="G70" i="1"/>
  <c r="G73"/>
  <c r="B401"/>
  <c r="J11" i="4"/>
  <c r="K11"/>
  <c r="M11" s="1"/>
  <c r="K17" i="5"/>
  <c r="M15"/>
  <c r="M17" s="1"/>
  <c r="D18"/>
  <c r="I14"/>
  <c r="J12"/>
  <c r="J14" s="1"/>
  <c r="K12"/>
  <c r="G72" i="1"/>
  <c r="J9" i="4"/>
  <c r="J14" s="1"/>
  <c r="D185" i="1"/>
  <c r="B245" s="1"/>
  <c r="F245" s="1"/>
  <c r="D256" s="1"/>
  <c r="D21" i="3"/>
  <c r="D20" i="4"/>
  <c r="I14"/>
  <c r="J10" i="3"/>
  <c r="K10"/>
  <c r="M10" s="1"/>
  <c r="K20"/>
  <c r="M18"/>
  <c r="M20" s="1"/>
  <c r="D401" i="1"/>
  <c r="J19" i="4"/>
  <c r="D50" i="1"/>
  <c r="E71" s="1"/>
  <c r="D184"/>
  <c r="B244" s="1"/>
  <c r="F244" s="1"/>
  <c r="D255" s="1"/>
  <c r="J20" i="3"/>
  <c r="J17" i="5"/>
  <c r="C32" i="1"/>
  <c r="C298"/>
  <c r="C71"/>
  <c r="G71" s="1"/>
  <c r="C74"/>
  <c r="B214"/>
  <c r="D214" s="1"/>
  <c r="C245" s="1"/>
  <c r="C327"/>
  <c r="I8" i="3"/>
  <c r="J8" s="1"/>
  <c r="J15" s="1"/>
  <c r="J21" s="1"/>
  <c r="I16" i="4"/>
  <c r="I17" i="5"/>
  <c r="C300" i="1"/>
  <c r="C396"/>
  <c r="C401" s="1"/>
  <c r="K11" i="3"/>
  <c r="M11" s="1"/>
  <c r="K13" i="5"/>
  <c r="M13" s="1"/>
  <c r="C72" i="1"/>
  <c r="C75"/>
  <c r="C297"/>
  <c r="C329"/>
  <c r="C299"/>
  <c r="K14" i="3"/>
  <c r="M14" s="1"/>
  <c r="K15" i="4"/>
  <c r="B169" i="1"/>
  <c r="G75" l="1"/>
  <c r="C418"/>
  <c r="C421"/>
  <c r="C539"/>
  <c r="B84"/>
  <c r="D84" s="1"/>
  <c r="B93"/>
  <c r="D93" s="1"/>
  <c r="B102"/>
  <c r="E102" s="1"/>
  <c r="B86"/>
  <c r="D86" s="1"/>
  <c r="B95"/>
  <c r="D95" s="1"/>
  <c r="B104"/>
  <c r="E104" s="1"/>
  <c r="M16" i="3"/>
  <c r="M17" s="1"/>
  <c r="K17"/>
  <c r="D198" i="1"/>
  <c r="B199"/>
  <c r="C33"/>
  <c r="D33" s="1"/>
  <c r="D75" s="1"/>
  <c r="D32"/>
  <c r="C422"/>
  <c r="C419"/>
  <c r="K14" i="5"/>
  <c r="M12"/>
  <c r="M14" s="1"/>
  <c r="C420" i="1"/>
  <c r="C417"/>
  <c r="B215"/>
  <c r="D215" s="1"/>
  <c r="C246" s="1"/>
  <c r="F246" s="1"/>
  <c r="D257" s="1"/>
  <c r="B206"/>
  <c r="D206" s="1"/>
  <c r="C215" s="1"/>
  <c r="B94"/>
  <c r="D94" s="1"/>
  <c r="D539"/>
  <c r="B103"/>
  <c r="E103" s="1"/>
  <c r="B85"/>
  <c r="D85" s="1"/>
  <c r="M8" i="5"/>
  <c r="M11" s="1"/>
  <c r="M18" s="1"/>
  <c r="K11"/>
  <c r="I20" i="4"/>
  <c r="M9"/>
  <c r="M14" s="1"/>
  <c r="M20" s="1"/>
  <c r="K14"/>
  <c r="M15"/>
  <c r="M16" s="1"/>
  <c r="K16"/>
  <c r="E169" i="1"/>
  <c r="B187" s="1"/>
  <c r="D187" s="1"/>
  <c r="B247" s="1"/>
  <c r="B170"/>
  <c r="J18" i="5"/>
  <c r="I18"/>
  <c r="J20" i="4"/>
  <c r="K8" i="3"/>
  <c r="I15"/>
  <c r="I21" s="1"/>
  <c r="B92" i="1"/>
  <c r="D92" s="1"/>
  <c r="B83"/>
  <c r="D83" s="1"/>
  <c r="B101"/>
  <c r="E101" s="1"/>
  <c r="B539"/>
  <c r="B97" l="1"/>
  <c r="D97" s="1"/>
  <c r="B106"/>
  <c r="E106" s="1"/>
  <c r="B88"/>
  <c r="D88" s="1"/>
  <c r="D339"/>
  <c r="D110"/>
  <c r="B171"/>
  <c r="E171" s="1"/>
  <c r="B189" s="1"/>
  <c r="D189" s="1"/>
  <c r="B249" s="1"/>
  <c r="E170"/>
  <c r="B188" s="1"/>
  <c r="D188" s="1"/>
  <c r="B248" s="1"/>
  <c r="C112"/>
  <c r="C341"/>
  <c r="C113"/>
  <c r="C342"/>
  <c r="B207"/>
  <c r="D207" s="1"/>
  <c r="C216" s="1"/>
  <c r="B216"/>
  <c r="D216" s="1"/>
  <c r="C247" s="1"/>
  <c r="F247" s="1"/>
  <c r="D258" s="1"/>
  <c r="K18" i="5"/>
  <c r="B110" i="1"/>
  <c r="B339"/>
  <c r="B112"/>
  <c r="E112" s="1"/>
  <c r="B341"/>
  <c r="E341" s="1"/>
  <c r="B350" s="1"/>
  <c r="D350" s="1"/>
  <c r="D361" s="1"/>
  <c r="D199"/>
  <c r="B200"/>
  <c r="D200" s="1"/>
  <c r="D111"/>
  <c r="D340"/>
  <c r="K15" i="3"/>
  <c r="K21" s="1"/>
  <c r="M8"/>
  <c r="M15" s="1"/>
  <c r="M21" s="1"/>
  <c r="B46" i="1"/>
  <c r="E46" s="1"/>
  <c r="C51" s="1"/>
  <c r="B42"/>
  <c r="E42" s="1"/>
  <c r="B51" s="1"/>
  <c r="D74"/>
  <c r="D341"/>
  <c r="D112"/>
  <c r="D113"/>
  <c r="D342"/>
  <c r="B342"/>
  <c r="E342" s="1"/>
  <c r="B351" s="1"/>
  <c r="D351" s="1"/>
  <c r="D362" s="1"/>
  <c r="B113"/>
  <c r="E113" s="1"/>
  <c r="K20" i="4"/>
  <c r="C111" i="1"/>
  <c r="C340"/>
  <c r="C110"/>
  <c r="C339"/>
  <c r="B111"/>
  <c r="E111" s="1"/>
  <c r="B340"/>
  <c r="E340" s="1"/>
  <c r="B349" s="1"/>
  <c r="D349" s="1"/>
  <c r="D360" s="1"/>
  <c r="B256" l="1"/>
  <c r="B144"/>
  <c r="D144" s="1"/>
  <c r="B135"/>
  <c r="D135" s="1"/>
  <c r="B153" s="1"/>
  <c r="B257"/>
  <c r="B145"/>
  <c r="D145" s="1"/>
  <c r="B136"/>
  <c r="D136" s="1"/>
  <c r="B154" s="1"/>
  <c r="B344"/>
  <c r="B115"/>
  <c r="D115"/>
  <c r="D344"/>
  <c r="B208"/>
  <c r="D208" s="1"/>
  <c r="C217" s="1"/>
  <c r="B217"/>
  <c r="D217" s="1"/>
  <c r="C248" s="1"/>
  <c r="D51"/>
  <c r="E74" s="1"/>
  <c r="G74" s="1"/>
  <c r="C115"/>
  <c r="C344"/>
  <c r="B218"/>
  <c r="D218" s="1"/>
  <c r="C249" s="1"/>
  <c r="F249" s="1"/>
  <c r="D260" s="1"/>
  <c r="B209"/>
  <c r="D209" s="1"/>
  <c r="C218" s="1"/>
  <c r="F248"/>
  <c r="D259" s="1"/>
  <c r="E110"/>
  <c r="B258"/>
  <c r="B137"/>
  <c r="D137" s="1"/>
  <c r="B155" s="1"/>
  <c r="B146"/>
  <c r="D146" s="1"/>
  <c r="E339"/>
  <c r="B348" s="1"/>
  <c r="D348" s="1"/>
  <c r="D359" s="1"/>
  <c r="B105" l="1"/>
  <c r="E105" s="1"/>
  <c r="B87"/>
  <c r="D87" s="1"/>
  <c r="B96"/>
  <c r="D96" s="1"/>
  <c r="B289"/>
  <c r="D289" s="1"/>
  <c r="B319"/>
  <c r="D319" s="1"/>
  <c r="C153"/>
  <c r="D153" s="1"/>
  <c r="C256" s="1"/>
  <c r="E256" s="1"/>
  <c r="B255"/>
  <c r="B134"/>
  <c r="D134" s="1"/>
  <c r="B152" s="1"/>
  <c r="B143"/>
  <c r="D143" s="1"/>
  <c r="B290"/>
  <c r="D290" s="1"/>
  <c r="B320"/>
  <c r="D320" s="1"/>
  <c r="C154"/>
  <c r="D154"/>
  <c r="C257" s="1"/>
  <c r="E257" s="1"/>
  <c r="D155"/>
  <c r="C258" s="1"/>
  <c r="E258" s="1"/>
  <c r="E344"/>
  <c r="B353" s="1"/>
  <c r="D353" s="1"/>
  <c r="D364" s="1"/>
  <c r="C155"/>
  <c r="B291"/>
  <c r="D291" s="1"/>
  <c r="B321"/>
  <c r="D321" s="1"/>
  <c r="E115"/>
  <c r="D540" l="1"/>
  <c r="B311"/>
  <c r="D311" s="1"/>
  <c r="B329" s="1"/>
  <c r="D329" s="1"/>
  <c r="C361" s="1"/>
  <c r="B281"/>
  <c r="D281" s="1"/>
  <c r="B299" s="1"/>
  <c r="D299" s="1"/>
  <c r="B361" s="1"/>
  <c r="B312"/>
  <c r="D312" s="1"/>
  <c r="B330" s="1"/>
  <c r="D330" s="1"/>
  <c r="C362" s="1"/>
  <c r="B282"/>
  <c r="D282" s="1"/>
  <c r="B300" s="1"/>
  <c r="D300" s="1"/>
  <c r="B362" s="1"/>
  <c r="E362" s="1"/>
  <c r="C540"/>
  <c r="B310"/>
  <c r="D310" s="1"/>
  <c r="B328" s="1"/>
  <c r="D328" s="1"/>
  <c r="C360" s="1"/>
  <c r="B280"/>
  <c r="D280" s="1"/>
  <c r="B298" s="1"/>
  <c r="D298" s="1"/>
  <c r="B360" s="1"/>
  <c r="E360" s="1"/>
  <c r="C541" s="1"/>
  <c r="D152"/>
  <c r="C255" s="1"/>
  <c r="E255" s="1"/>
  <c r="B114"/>
  <c r="B343"/>
  <c r="B318"/>
  <c r="D318" s="1"/>
  <c r="C152"/>
  <c r="B288"/>
  <c r="D288" s="1"/>
  <c r="C114"/>
  <c r="C343"/>
  <c r="B260"/>
  <c r="B148"/>
  <c r="D148" s="1"/>
  <c r="B139"/>
  <c r="D139" s="1"/>
  <c r="B157" s="1"/>
  <c r="D343"/>
  <c r="D114"/>
  <c r="B540" l="1"/>
  <c r="B429"/>
  <c r="D429" s="1"/>
  <c r="B435" s="1"/>
  <c r="D435" s="1"/>
  <c r="C443" s="1"/>
  <c r="B279"/>
  <c r="D279" s="1"/>
  <c r="B297" s="1"/>
  <c r="D297" s="1"/>
  <c r="B359" s="1"/>
  <c r="E359" s="1"/>
  <c r="B541" s="1"/>
  <c r="B309"/>
  <c r="D309" s="1"/>
  <c r="B327" s="1"/>
  <c r="D327" s="1"/>
  <c r="C359" s="1"/>
  <c r="B293"/>
  <c r="D293" s="1"/>
  <c r="C157"/>
  <c r="D157" s="1"/>
  <c r="C260" s="1"/>
  <c r="E260" s="1"/>
  <c r="B323"/>
  <c r="D323" s="1"/>
  <c r="E114"/>
  <c r="B411"/>
  <c r="D411" s="1"/>
  <c r="B420" s="1"/>
  <c r="D420" s="1"/>
  <c r="E420" s="1"/>
  <c r="B446" s="1"/>
  <c r="D446" s="1"/>
  <c r="E343"/>
  <c r="B352" s="1"/>
  <c r="D352" s="1"/>
  <c r="D363" s="1"/>
  <c r="B430"/>
  <c r="D430" s="1"/>
  <c r="B436" s="1"/>
  <c r="D436" s="1"/>
  <c r="C444" s="1"/>
  <c r="B409"/>
  <c r="D409" s="1"/>
  <c r="B418" s="1"/>
  <c r="D418" s="1"/>
  <c r="E418" s="1"/>
  <c r="B444" s="1"/>
  <c r="E361"/>
  <c r="B314" l="1"/>
  <c r="D314" s="1"/>
  <c r="B332" s="1"/>
  <c r="D332" s="1"/>
  <c r="C364" s="1"/>
  <c r="B284"/>
  <c r="D284" s="1"/>
  <c r="B302" s="1"/>
  <c r="D302" s="1"/>
  <c r="B364" s="1"/>
  <c r="B259"/>
  <c r="B147"/>
  <c r="D147" s="1"/>
  <c r="B138"/>
  <c r="D138" s="1"/>
  <c r="B156" s="1"/>
  <c r="D444"/>
  <c r="D541"/>
  <c r="B431"/>
  <c r="D431" s="1"/>
  <c r="B437" s="1"/>
  <c r="D437" s="1"/>
  <c r="C445" s="1"/>
  <c r="B410"/>
  <c r="D410" s="1"/>
  <c r="B419" s="1"/>
  <c r="D419" s="1"/>
  <c r="E419" s="1"/>
  <c r="B445" s="1"/>
  <c r="B408"/>
  <c r="D408" s="1"/>
  <c r="B417" s="1"/>
  <c r="D417" s="1"/>
  <c r="E417" s="1"/>
  <c r="B443" s="1"/>
  <c r="D443" s="1"/>
  <c r="B542" s="1"/>
  <c r="B519"/>
  <c r="D519" s="1"/>
  <c r="B544" s="1"/>
  <c r="B546" s="1"/>
  <c r="B547" s="1"/>
  <c r="B522"/>
  <c r="D522" s="1"/>
  <c r="B531" s="1"/>
  <c r="D531" s="1"/>
  <c r="B545" s="1"/>
  <c r="B322" l="1"/>
  <c r="D322" s="1"/>
  <c r="C156"/>
  <c r="B292"/>
  <c r="D292" s="1"/>
  <c r="E364"/>
  <c r="D445"/>
  <c r="C542"/>
  <c r="B520"/>
  <c r="D520" s="1"/>
  <c r="C544" s="1"/>
  <c r="E259"/>
  <c r="D156"/>
  <c r="C259" s="1"/>
  <c r="B313" l="1"/>
  <c r="D313" s="1"/>
  <c r="B331" s="1"/>
  <c r="D331" s="1"/>
  <c r="C363" s="1"/>
  <c r="B283"/>
  <c r="D283" s="1"/>
  <c r="B301" s="1"/>
  <c r="D301" s="1"/>
  <c r="B363" s="1"/>
  <c r="B413"/>
  <c r="D413" s="1"/>
  <c r="B422" s="1"/>
  <c r="D422" s="1"/>
  <c r="E422" s="1"/>
  <c r="B448" s="1"/>
  <c r="D448" s="1"/>
  <c r="B533" s="1"/>
  <c r="D533" s="1"/>
  <c r="D545" s="1"/>
  <c r="D546" s="1"/>
  <c r="D547" s="1"/>
  <c r="B524"/>
  <c r="D524" s="1"/>
  <c r="D542"/>
  <c r="B521"/>
  <c r="D521" s="1"/>
  <c r="D544" s="1"/>
  <c r="E363" l="1"/>
  <c r="B412" l="1"/>
  <c r="D412" s="1"/>
  <c r="B421" s="1"/>
  <c r="D421" s="1"/>
  <c r="E421" s="1"/>
  <c r="B447" s="1"/>
  <c r="D447" s="1"/>
  <c r="B523" s="1"/>
  <c r="D523" s="1"/>
  <c r="B532" l="1"/>
  <c r="D532" s="1"/>
  <c r="C545" s="1"/>
  <c r="C546" s="1"/>
  <c r="C547" s="1"/>
</calcChain>
</file>

<file path=xl/comments1.xml><?xml version="1.0" encoding="utf-8"?>
<comments xmlns="http://schemas.openxmlformats.org/spreadsheetml/2006/main">
  <authors>
    <author/>
  </authors>
  <commentList>
    <comment ref="B12" authorId="0">
      <text>
        <r>
          <rPr>
            <b/>
            <sz val="9"/>
            <color rgb="FF000000"/>
            <rFont val="Segoe UI"/>
            <family val="2"/>
            <charset val="1"/>
          </rPr>
          <t xml:space="preserve">Seges: </t>
        </r>
        <r>
          <rPr>
            <sz val="9"/>
            <color rgb="FF000000"/>
            <rFont val="Segoe UI"/>
            <family val="2"/>
            <charset val="1"/>
          </rPr>
          <t xml:space="preserve">Informar salário base conforme Convenção Coletiva de Trabalho vigente para a categoria e no município de prestação do serviço.
</t>
        </r>
      </text>
    </comment>
    <comment ref="C20" authorId="0">
      <text>
        <r>
          <rPr>
            <b/>
            <sz val="9"/>
            <color rgb="FF000000"/>
            <rFont val="Segoe UI"/>
            <charset val="1"/>
          </rPr>
          <t xml:space="preserve">Seges: </t>
        </r>
        <r>
          <rPr>
            <sz val="9"/>
            <color rgb="FF000000"/>
            <rFont val="Segoe UI"/>
            <family val="2"/>
            <charset val="1"/>
          </rPr>
          <t xml:space="preserve">Percentual conforme definido em CCT, se houver gratificação de função.
</t>
        </r>
      </text>
    </comment>
    <comment ref="C28" authorId="0">
      <text>
        <r>
          <rPr>
            <b/>
            <sz val="9"/>
            <color rgb="FF000000"/>
            <rFont val="Segoe UI"/>
            <family val="2"/>
            <charset val="1"/>
          </rPr>
          <t xml:space="preserve">Seges: </t>
        </r>
        <r>
          <rPr>
            <sz val="9"/>
            <color rgb="FF000000"/>
            <rFont val="Segoe UI"/>
            <family val="2"/>
            <charset val="1"/>
          </rPr>
          <t>Percentual conforme definido em CCT, quando houver adicional de periculosidade ou insabubridade</t>
        </r>
      </text>
    </comment>
    <comment ref="C41" authorId="0">
      <text>
        <r>
          <rPr>
            <b/>
            <sz val="9"/>
            <color rgb="FF000000"/>
            <rFont val="Segoe UI"/>
            <family val="2"/>
            <charset val="1"/>
          </rPr>
          <t xml:space="preserve">Seges: </t>
        </r>
        <r>
          <rPr>
            <sz val="9"/>
            <color rgb="FF000000"/>
            <rFont val="Segoe UI"/>
            <family val="2"/>
            <charset val="1"/>
          </rPr>
          <t xml:space="preserve">Considera hora noturna de 22h às 5h do dia segunte, portanto 7 horas noturnas de uma jornada de 12h. </t>
        </r>
      </text>
    </comment>
    <comment ref="C45" authorId="0">
      <text>
        <r>
          <rPr>
            <b/>
            <sz val="9"/>
            <color rgb="FF000000"/>
            <rFont val="Segoe UI"/>
            <family val="2"/>
            <charset val="1"/>
          </rPr>
          <t xml:space="preserve">Seges:
</t>
        </r>
        <r>
          <rPr>
            <sz val="9"/>
            <color rgb="FF000000"/>
            <rFont val="Segoe UI"/>
            <family val="2"/>
            <charset val="1"/>
          </rPr>
          <t xml:space="preserve">A título de pagamento adicional computa-se o pagamento de 7min e 30 s a cada hora noturna, por 7 horas, totalizando 52min e 30 s, que significa 1 hora da jornada de 12h.
</t>
        </r>
      </text>
    </comment>
    <comment ref="D45" authorId="0">
      <text>
        <r>
          <rPr>
            <b/>
            <sz val="9"/>
            <color rgb="FF000000"/>
            <rFont val="Segoe UI"/>
            <family val="2"/>
            <charset val="1"/>
          </rPr>
          <t>Seges:</t>
        </r>
        <r>
          <rPr>
            <sz val="9"/>
            <color rgb="FF000000"/>
            <rFont val="Segoe UI"/>
            <family val="2"/>
            <charset val="1"/>
          </rPr>
          <t xml:space="preserve"> Por tratar-se de hora considerada a mais, calcula-se pagamento de 100% da hora, acrescida do respectivo adicional noturno.</t>
        </r>
      </text>
    </comment>
    <comment ref="A48" authorId="0">
      <text>
        <r>
          <rPr>
            <b/>
            <sz val="9"/>
            <color rgb="FF000000"/>
            <rFont val="Segoe UI"/>
            <family val="2"/>
            <charset val="1"/>
          </rPr>
          <t xml:space="preserve">Seges: </t>
        </r>
        <r>
          <rPr>
            <sz val="9"/>
            <color rgb="FF000000"/>
            <rFont val="Segoe UI"/>
            <family val="2"/>
            <charset val="1"/>
          </rPr>
          <t>Tabela resumo da totalização do Adicional noturno.
Automatizada, desde que não haja alterações de fórmulas ou estrutura da planilha.</t>
        </r>
      </text>
    </comment>
    <comment ref="A68" authorId="0">
      <text>
        <r>
          <rPr>
            <b/>
            <sz val="9"/>
            <color rgb="FF000000"/>
            <rFont val="Segoe UI"/>
            <family val="2"/>
            <charset val="1"/>
          </rPr>
          <t xml:space="preserve">Seges: </t>
        </r>
        <r>
          <rPr>
            <sz val="9"/>
            <color rgb="FF000000"/>
            <rFont val="Segoe UI"/>
            <family val="2"/>
            <charset val="1"/>
          </rPr>
          <t xml:space="preserve">Automatizada, desde que não haja alterações de fórmulas ou estrutura da planilha.
</t>
        </r>
      </text>
    </comment>
    <comment ref="C82" authorId="0">
      <text>
        <r>
          <rPr>
            <b/>
            <sz val="9"/>
            <color rgb="FF000000"/>
            <rFont val="Segoe UI"/>
            <family val="2"/>
            <charset val="1"/>
          </rPr>
          <t xml:space="preserve">Seges: </t>
        </r>
        <r>
          <rPr>
            <sz val="9"/>
            <color rgb="FF000000"/>
            <rFont val="Segoe UI"/>
            <family val="2"/>
            <charset val="1"/>
          </rPr>
          <t>Por tratar-se de planilha mensal será contabilizado 1/12 avos do custo.</t>
        </r>
      </text>
    </comment>
    <comment ref="A90" authorId="0">
      <text>
        <r>
          <rPr>
            <b/>
            <sz val="9"/>
            <color rgb="FF000000"/>
            <rFont val="Segoe UI"/>
            <family val="2"/>
            <charset val="1"/>
          </rPr>
          <t xml:space="preserve">Seges: </t>
        </r>
        <r>
          <rPr>
            <sz val="9"/>
            <color rgb="FF000000"/>
            <rFont val="Segoe UI"/>
            <family val="2"/>
            <charset val="1"/>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text>
        <r>
          <rPr>
            <b/>
            <sz val="9"/>
            <color rgb="FF000000"/>
            <rFont val="Segoe UI"/>
            <family val="2"/>
            <charset val="1"/>
          </rPr>
          <t>Seges:</t>
        </r>
        <r>
          <rPr>
            <sz val="9"/>
            <color rgb="FF000000"/>
            <rFont val="Segoe UI"/>
            <family val="2"/>
            <charset val="1"/>
          </rPr>
          <t xml:space="preserve"> Corresponde ao previsto na Constituição. Adicional de 1/3 a mais do salário normal.
</t>
        </r>
      </text>
    </comment>
    <comment ref="A108" authorId="0">
      <text>
        <r>
          <rPr>
            <b/>
            <sz val="9"/>
            <color rgb="FF000000"/>
            <rFont val="Segoe UI"/>
            <family val="2"/>
            <charset val="1"/>
          </rPr>
          <t xml:space="preserve">Seges: </t>
        </r>
        <r>
          <rPr>
            <sz val="9"/>
            <color rgb="FF000000"/>
            <rFont val="Segoe UI"/>
            <family val="2"/>
            <charset val="1"/>
          </rPr>
          <t xml:space="preserve">apenas totaliza a previsão mensal de custos com 13° Salário, Férias e Adicional de Férias.
</t>
        </r>
      </text>
    </comment>
    <comment ref="B124" authorId="0">
      <text>
        <r>
          <rPr>
            <b/>
            <sz val="9"/>
            <color rgb="FF000000"/>
            <rFont val="Segoe UI"/>
            <family val="2"/>
            <charset val="1"/>
          </rPr>
          <t xml:space="preserve">Seges: </t>
        </r>
        <r>
          <rPr>
            <sz val="9"/>
            <color rgb="FF000000"/>
            <rFont val="Segoe UI"/>
            <family val="2"/>
            <charset val="1"/>
          </rPr>
          <t xml:space="preserve">Informar o percentual adequado à categoria profissional a ser contratada para a prestação do serviço.
</t>
        </r>
      </text>
    </comment>
    <comment ref="C134" authorId="0">
      <text>
        <r>
          <rPr>
            <b/>
            <sz val="9"/>
            <color rgb="FF000000"/>
            <rFont val="Segoe UI"/>
            <family val="2"/>
            <charset val="1"/>
          </rPr>
          <t xml:space="preserve">Seges: </t>
        </r>
        <r>
          <rPr>
            <sz val="9"/>
            <color rgb="FF000000"/>
            <rFont val="Segoe UI"/>
            <family val="2"/>
            <charset val="1"/>
          </rPr>
          <t xml:space="preserve">Corresponde ao somatório dos encargos para financiamento da seguridade social.
O percentual será alterado quando do preenchimento da aliquota do SAT/GIIL-RAT
</t>
        </r>
      </text>
    </comment>
    <comment ref="C143" authorId="0">
      <text>
        <r>
          <rPr>
            <b/>
            <sz val="9"/>
            <color rgb="FF000000"/>
            <rFont val="Segoe UI"/>
            <family val="2"/>
            <charset val="1"/>
          </rPr>
          <t xml:space="preserve">Seges: </t>
        </r>
        <r>
          <rPr>
            <sz val="9"/>
            <color rgb="FF000000"/>
            <rFont val="Segoe UI"/>
            <family val="2"/>
            <charset val="1"/>
          </rPr>
          <t xml:space="preserve">Alíquota mensal de depóstio à título de FGTS, conforme Lei n° 8.036, de 1990.
</t>
        </r>
      </text>
    </comment>
    <comment ref="A150" authorId="0">
      <text>
        <r>
          <rPr>
            <b/>
            <sz val="9"/>
            <color rgb="FF000000"/>
            <rFont val="Segoe UI"/>
            <family val="2"/>
            <charset val="1"/>
          </rPr>
          <t xml:space="preserve">Seges: </t>
        </r>
        <r>
          <rPr>
            <sz val="9"/>
            <color rgb="FF000000"/>
            <rFont val="Segoe UI"/>
            <family val="2"/>
            <charset val="1"/>
          </rPr>
          <t xml:space="preserve">Totalização dos Encargos. Automatizada, desde que não haja alteração nas fórmulas e estrutura da planilha.
</t>
        </r>
      </text>
    </comment>
    <comment ref="B165" authorId="0">
      <text>
        <r>
          <rPr>
            <b/>
            <sz val="9"/>
            <color rgb="FF000000"/>
            <rFont val="Segoe UI"/>
            <family val="2"/>
            <charset val="1"/>
          </rPr>
          <t xml:space="preserve">Seges: </t>
        </r>
        <r>
          <rPr>
            <sz val="9"/>
            <color rgb="FF000000"/>
            <rFont val="Segoe UI"/>
            <family val="2"/>
            <charset val="1"/>
          </rPr>
          <t xml:space="preserve">Valor da tarifa de transporte público praticada no município de prestação do serviço.
</t>
        </r>
      </text>
    </comment>
    <comment ref="D166" authorId="0">
      <text>
        <r>
          <rPr>
            <b/>
            <sz val="9"/>
            <color rgb="FF000000"/>
            <rFont val="Segoe UI"/>
            <family val="2"/>
            <charset val="1"/>
          </rPr>
          <t xml:space="preserve">Seges: </t>
        </r>
        <r>
          <rPr>
            <sz val="9"/>
            <color rgb="FF000000"/>
            <rFont val="Segoe UI"/>
            <family val="2"/>
            <charset val="1"/>
          </rPr>
          <t xml:space="preserve">apenas sugerido, depende de disposições constantes na CCT.
</t>
        </r>
      </text>
    </comment>
    <comment ref="C174" authorId="0">
      <text>
        <r>
          <rPr>
            <b/>
            <sz val="9"/>
            <color rgb="FF000000"/>
            <rFont val="Segoe UI"/>
            <family val="2"/>
            <charset val="1"/>
          </rPr>
          <t xml:space="preserve">Seges: exemplificativo... </t>
        </r>
        <r>
          <rPr>
            <sz val="9"/>
            <color rgb="FF000000"/>
            <rFont val="Segoe UI"/>
            <family val="2"/>
            <charset val="1"/>
          </rPr>
          <t xml:space="preserve">O desconto poderá ser proporcional, conforme disposto no art. 10 do Decreto n° 95.247, de 1987.
O órgão contatante deverá apreciar o comportamento das empresas prestadoras de serviço e ajustar, conforme necessidade.
</t>
        </r>
      </text>
    </comment>
    <comment ref="B194" authorId="0">
      <text>
        <r>
          <rPr>
            <b/>
            <sz val="9"/>
            <color rgb="FF000000"/>
            <rFont val="Segoe UI"/>
            <family val="2"/>
            <charset val="1"/>
          </rPr>
          <t xml:space="preserve">Seges: </t>
        </r>
        <r>
          <rPr>
            <sz val="9"/>
            <color rgb="FF000000"/>
            <rFont val="Segoe UI"/>
            <family val="2"/>
            <charset val="1"/>
          </rPr>
          <t xml:space="preserve">Conforme estabelecido em Convenção Coletiva de Trabalho
</t>
        </r>
      </text>
    </comment>
    <comment ref="C195" authorId="0">
      <text>
        <r>
          <rPr>
            <b/>
            <sz val="9"/>
            <color rgb="FF000000"/>
            <rFont val="Segoe UI"/>
            <family val="2"/>
            <charset val="1"/>
          </rPr>
          <t xml:space="preserve">Seges: </t>
        </r>
        <r>
          <rPr>
            <sz val="9"/>
            <color rgb="FF000000"/>
            <rFont val="Segoe UI"/>
            <family val="2"/>
            <charset val="1"/>
          </rPr>
          <t xml:space="preserve">apenas sugerido, depende de disposições constantes na CCT.
</t>
        </r>
      </text>
    </comment>
    <comment ref="C203" authorId="0">
      <text>
        <r>
          <rPr>
            <b/>
            <sz val="9"/>
            <color rgb="FF000000"/>
            <rFont val="Segoe UI"/>
            <family val="2"/>
            <charset val="1"/>
          </rPr>
          <t xml:space="preserve">Seges: </t>
        </r>
        <r>
          <rPr>
            <sz val="9"/>
            <color rgb="FF000000"/>
            <rFont val="Segoe UI"/>
            <family val="2"/>
            <charset val="1"/>
          </rPr>
          <t xml:space="preserve">Observar desconto informado em Convenção Coletiva.
</t>
        </r>
      </text>
    </comment>
    <comment ref="B204" authorId="0">
      <text>
        <r>
          <rPr>
            <b/>
            <sz val="9"/>
            <color rgb="FF000000"/>
            <rFont val="Segoe UI"/>
            <family val="2"/>
            <charset val="1"/>
          </rPr>
          <t xml:space="preserve">Seges: </t>
        </r>
        <r>
          <rPr>
            <sz val="9"/>
            <color rgb="FF000000"/>
            <rFont val="Segoe UI"/>
            <family val="2"/>
            <charset val="1"/>
          </rPr>
          <t>Observar Convenção Coletiva sobre base de cálculo, habitualmente o desconto é sobre o valor do benefício concedido.</t>
        </r>
      </text>
    </comment>
    <comment ref="A242" authorId="0">
      <text>
        <r>
          <rPr>
            <b/>
            <sz val="9"/>
            <color rgb="FF000000"/>
            <rFont val="Segoe UI"/>
            <family val="2"/>
            <charset val="1"/>
          </rPr>
          <t xml:space="preserve">Seges: </t>
        </r>
        <r>
          <rPr>
            <sz val="9"/>
            <color rgb="FF000000"/>
            <rFont val="Segoe UI"/>
            <family val="2"/>
            <charset val="1"/>
          </rPr>
          <t>Apenas totaliza os custos efetivos com benefícios mensais do trabalhador.
Automatizada, desde que não haja alteração de fórmulas ou estrutura da planilha</t>
        </r>
      </text>
    </comment>
    <comment ref="A253" authorId="0">
      <text>
        <r>
          <rPr>
            <b/>
            <sz val="9"/>
            <color rgb="FF000000"/>
            <rFont val="Segoe UI"/>
            <family val="2"/>
            <charset val="1"/>
          </rPr>
          <t xml:space="preserve">Seges: </t>
        </r>
        <r>
          <rPr>
            <sz val="9"/>
            <color rgb="FF000000"/>
            <rFont val="Segoe UI"/>
            <family val="2"/>
            <charset val="1"/>
          </rPr>
          <t xml:space="preserve">Totaliza o módulo 2, com somatória de 13° salário, férias, adicional, encargos e benefícios.
</t>
        </r>
      </text>
    </comment>
    <comment ref="B268" authorId="0">
      <text>
        <r>
          <rPr>
            <b/>
            <sz val="9"/>
            <color rgb="FF000000"/>
            <rFont val="Segoe UI"/>
            <family val="2"/>
            <charset val="1"/>
          </rPr>
          <t xml:space="preserve">Seges: exemplificativo
</t>
        </r>
        <r>
          <rPr>
            <sz val="9"/>
            <color rgb="FF000000"/>
            <rFont val="Segoe UI"/>
            <family val="2"/>
            <charset val="1"/>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text>
        <r>
          <rPr>
            <b/>
            <sz val="9"/>
            <color rgb="FF000000"/>
            <rFont val="Segoe UI"/>
            <family val="2"/>
            <charset val="1"/>
          </rPr>
          <t xml:space="preserve">Seges:
</t>
        </r>
        <r>
          <rPr>
            <sz val="9"/>
            <color rgb="FF000000"/>
            <rFont val="Segoe UI"/>
            <family val="2"/>
            <charset val="1"/>
          </rPr>
          <t>Totaliza o custo estimado a ser provisionado mensalmente. Está automatizada, desde que não haja alteração de fórmulas e/ou estrutura da planilha.</t>
        </r>
      </text>
    </comment>
    <comment ref="B371" authorId="0">
      <text>
        <r>
          <rPr>
            <b/>
            <sz val="9"/>
            <color rgb="FF000000"/>
            <rFont val="Segoe UI"/>
            <family val="2"/>
            <charset val="1"/>
          </rPr>
          <t xml:space="preserve">Seges: </t>
        </r>
        <r>
          <rPr>
            <sz val="9"/>
            <color rgb="FF000000"/>
            <rFont val="Segoe UI"/>
            <family val="2"/>
            <charset val="1"/>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text>
        <r>
          <rPr>
            <b/>
            <sz val="9"/>
            <color rgb="FF000000"/>
            <rFont val="Segoe UI"/>
            <family val="2"/>
            <charset val="1"/>
          </rPr>
          <t xml:space="preserve">Segesl: </t>
        </r>
        <r>
          <rPr>
            <sz val="9"/>
            <color rgb="FF000000"/>
            <rFont val="Segoe UI"/>
            <family val="2"/>
            <charset val="1"/>
          </rPr>
          <t xml:space="preserve">Duração computada em dias, conforme previsão em legislação.
</t>
        </r>
      </text>
    </comment>
    <comment ref="A386" authorId="0">
      <text>
        <r>
          <rPr>
            <b/>
            <sz val="9"/>
            <color rgb="FF000000"/>
            <rFont val="Segoe UI"/>
            <family val="2"/>
            <charset val="1"/>
          </rPr>
          <t xml:space="preserve">Seges: </t>
        </r>
        <r>
          <rPr>
            <sz val="9"/>
            <color rgb="FF000000"/>
            <rFont val="Segoe UI"/>
            <family val="2"/>
            <charset val="1"/>
          </rPr>
          <t>Esta tabela apresenta o resumo dos dias prováveis de ausência, quando seria necessária a presença de um profissional repositor.
Seu cálculo está automatizado mediante preenchimento da tabela anterior.</t>
        </r>
      </text>
    </comment>
    <comment ref="A389" authorId="0">
      <text>
        <r>
          <rPr>
            <b/>
            <sz val="9"/>
            <color rgb="FF000000"/>
            <rFont val="Segoe UI"/>
            <family val="2"/>
            <charset val="1"/>
          </rPr>
          <t xml:space="preserve">Seges: </t>
        </r>
        <r>
          <rPr>
            <sz val="9"/>
            <color rgb="FF000000"/>
            <rFont val="Segoe UI"/>
            <family val="2"/>
            <charset val="1"/>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text>
        <r>
          <rPr>
            <b/>
            <sz val="9"/>
            <color rgb="FF000000"/>
            <rFont val="Segoe UI"/>
            <family val="2"/>
            <charset val="1"/>
          </rPr>
          <t xml:space="preserve">Seges: </t>
        </r>
        <r>
          <rPr>
            <sz val="9"/>
            <color rgb="FF000000"/>
            <rFont val="Segoe UI"/>
            <family val="2"/>
            <charset val="1"/>
          </rPr>
          <t xml:space="preserve">Tabela automatizada para cálculo do custo mensal com reposição do profissional ausente, mediante preenchimento das anteriores. Desde que não haja alteração de fórmulas e/ou estrutura da planilha.
</t>
        </r>
      </text>
    </comment>
    <comment ref="A441" authorId="0">
      <text>
        <r>
          <rPr>
            <b/>
            <sz val="9"/>
            <color rgb="FF000000"/>
            <rFont val="Segoe UI"/>
            <family val="2"/>
            <charset val="1"/>
          </rPr>
          <t>Seges:</t>
        </r>
        <r>
          <rPr>
            <sz val="9"/>
            <color rgb="FF000000"/>
            <rFont val="Segoe UI"/>
            <family val="2"/>
            <charset val="1"/>
          </rPr>
          <t xml:space="preserve"> Esta tabela totaliza os custos com reposição de profissional ausente e está automatizada mediante preenchimento das anteriores. Desde que não haja alteração de fórmulas e/ou estrutura da planilha.</t>
        </r>
      </text>
    </comment>
    <comment ref="D453" authorId="0">
      <text>
        <r>
          <rPr>
            <b/>
            <sz val="9"/>
            <color rgb="FF000000"/>
            <rFont val="Segoe UI"/>
            <family val="2"/>
            <charset val="1"/>
          </rPr>
          <t>Seges:</t>
        </r>
        <r>
          <rPr>
            <sz val="9"/>
            <color rgb="FF000000"/>
            <rFont val="Segoe UI"/>
            <family val="2"/>
            <charset val="1"/>
          </rPr>
          <t xml:space="preserve"> todos os itens relacionados a insumos deverão ser objeto de pesquisa de preços conforme diretrizes da Instrução Normativa específica (IN n° 3, de 20 de abril de 2017).
</t>
        </r>
      </text>
    </comment>
    <comment ref="A512" authorId="0">
      <text>
        <r>
          <rPr>
            <b/>
            <sz val="9"/>
            <color rgb="FF000000"/>
            <rFont val="Segoe UI"/>
            <family val="2"/>
            <charset val="1"/>
          </rPr>
          <t xml:space="preserve">Seges: </t>
        </r>
        <r>
          <rPr>
            <sz val="9"/>
            <color rgb="FF000000"/>
            <rFont val="Segoe UI"/>
            <family val="2"/>
            <charset val="1"/>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text>
        <r>
          <rPr>
            <b/>
            <sz val="9"/>
            <color rgb="FF000000"/>
            <rFont val="Segoe UI"/>
            <family val="2"/>
            <charset val="1"/>
          </rPr>
          <t xml:space="preserve">Seges: </t>
        </r>
        <r>
          <rPr>
            <sz val="9"/>
            <color rgb="FF000000"/>
            <rFont val="Segoe UI"/>
            <family val="2"/>
            <charset val="1"/>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2.xml><?xml version="1.0" encoding="utf-8"?>
<comments xmlns="http://schemas.openxmlformats.org/spreadsheetml/2006/main">
  <authors>
    <author/>
  </authors>
  <commentList>
    <comment ref="C8" authorId="0">
      <text>
        <r>
          <rPr>
            <sz val="11"/>
            <color rgb="FF000000"/>
            <rFont val="Calibri"/>
            <family val="2"/>
            <charset val="1"/>
          </rPr>
          <t>Preencher de acordo ao preço (R$/m²) necessários para limpar essa área diariamente.</t>
        </r>
      </text>
    </comment>
    <comment ref="C9" authorId="0">
      <text>
        <r>
          <rPr>
            <sz val="11"/>
            <color rgb="FF000000"/>
            <rFont val="Calibri"/>
            <family val="2"/>
            <charset val="1"/>
          </rPr>
          <t>Preencher de acordo ao preço (R$/m²) necessários para limpar essa área diariamente.</t>
        </r>
      </text>
    </comment>
    <comment ref="C10" authorId="0">
      <text>
        <r>
          <rPr>
            <sz val="11"/>
            <color rgb="FF000000"/>
            <rFont val="Calibri"/>
            <family val="2"/>
            <charset val="1"/>
          </rPr>
          <t>Preencher de acordo ao preço (R$/m²) necessários para limpar essa área diariamente.</t>
        </r>
      </text>
    </comment>
    <comment ref="C11" authorId="0">
      <text>
        <r>
          <rPr>
            <sz val="11"/>
            <color rgb="FF000000"/>
            <rFont val="Calibri"/>
            <family val="2"/>
            <charset val="1"/>
          </rPr>
          <t>Preencher de acordo ao preço (R$/m²) necessários para limpar essa área diariamente.</t>
        </r>
      </text>
    </comment>
    <comment ref="C12" authorId="0">
      <text>
        <r>
          <rPr>
            <sz val="11"/>
            <color rgb="FF000000"/>
            <rFont val="Calibri"/>
            <family val="2"/>
            <charset val="1"/>
          </rPr>
          <t>Preencher de acordo ao preço (R$/m²) necessários para limpar essa área diariamente.</t>
        </r>
      </text>
    </comment>
    <comment ref="C13" authorId="0">
      <text>
        <r>
          <rPr>
            <sz val="11"/>
            <color rgb="FF000000"/>
            <rFont val="Calibri"/>
            <family val="2"/>
            <charset val="1"/>
          </rPr>
          <t>Preencher de acordo ao preço (R$/m²) necessários para limpar essa área diariamente.</t>
        </r>
      </text>
    </comment>
    <comment ref="C14" authorId="0">
      <text>
        <r>
          <rPr>
            <sz val="11"/>
            <color rgb="FF000000"/>
            <rFont val="Calibri"/>
            <family val="2"/>
            <charset val="1"/>
          </rPr>
          <t>Preencher de acordo ao preço (R$/m²) necessários para limpar essa área diariamente.</t>
        </r>
      </text>
    </comment>
    <comment ref="C16" authorId="0">
      <text>
        <r>
          <rPr>
            <sz val="11"/>
            <color rgb="FF000000"/>
            <rFont val="Calibri"/>
            <family val="2"/>
            <charset val="1"/>
          </rPr>
          <t>Preencher de acordo ao preço (R$/m²) necessários para limpar essa área diariamente.</t>
        </r>
      </text>
    </comment>
    <comment ref="C18" authorId="0">
      <text>
        <r>
          <rPr>
            <sz val="11"/>
            <color rgb="FF000000"/>
            <rFont val="Calibri"/>
            <family val="2"/>
            <charset val="1"/>
          </rPr>
          <t>Preencher de acordo ao preço (R$/m²) necessários para limpar essa área diariamente.</t>
        </r>
      </text>
    </comment>
    <comment ref="C19" authorId="0">
      <text>
        <r>
          <rPr>
            <sz val="11"/>
            <color rgb="FF000000"/>
            <rFont val="Calibri"/>
            <family val="2"/>
            <charset val="1"/>
          </rPr>
          <t>Preencher de acordo ao preço (R$/m²) necessários para limpar essa área diariamente.</t>
        </r>
      </text>
    </comment>
  </commentList>
</comments>
</file>

<file path=xl/comments3.xml><?xml version="1.0" encoding="utf-8"?>
<comments xmlns="http://schemas.openxmlformats.org/spreadsheetml/2006/main">
  <authors>
    <author/>
  </authors>
  <commentList>
    <comment ref="C9" authorId="0">
      <text>
        <r>
          <rPr>
            <sz val="11"/>
            <color rgb="FF000000"/>
            <rFont val="Calibri"/>
            <family val="2"/>
            <charset val="1"/>
          </rPr>
          <t>Preencher de acordo ao preço (R$/m²) necessários para limpar essa área diariamente.</t>
        </r>
      </text>
    </comment>
    <comment ref="C10" authorId="0">
      <text>
        <r>
          <rPr>
            <sz val="11"/>
            <color rgb="FF000000"/>
            <rFont val="Calibri"/>
            <family val="2"/>
            <charset val="1"/>
          </rPr>
          <t>Preencher de acordo ao preço (R$/m²) necessários para limpar essa área diariamente.</t>
        </r>
      </text>
    </comment>
    <comment ref="C11" authorId="0">
      <text>
        <r>
          <rPr>
            <sz val="11"/>
            <color rgb="FF000000"/>
            <rFont val="Calibri"/>
            <family val="2"/>
            <charset val="1"/>
          </rPr>
          <t>Preencher de acordo ao preço (R$/m²) necessários para limpar essa área diariamente.</t>
        </r>
      </text>
    </comment>
    <comment ref="C12" authorId="0">
      <text>
        <r>
          <rPr>
            <sz val="11"/>
            <color rgb="FF000000"/>
            <rFont val="Calibri"/>
            <family val="2"/>
            <charset val="1"/>
          </rPr>
          <t>Preencher de acordo ao preço (R$/m²) necessários para limpar essa área diariamente.</t>
        </r>
      </text>
    </comment>
    <comment ref="C13" authorId="0">
      <text>
        <r>
          <rPr>
            <sz val="11"/>
            <color rgb="FF000000"/>
            <rFont val="Calibri"/>
            <family val="2"/>
            <charset val="1"/>
          </rPr>
          <t>Preencher de acordo ao preço (R$/m²) necessários para limpar essa área diariamente.</t>
        </r>
      </text>
    </comment>
    <comment ref="C15" authorId="0">
      <text>
        <r>
          <rPr>
            <sz val="11"/>
            <color rgb="FF000000"/>
            <rFont val="Calibri"/>
            <family val="2"/>
            <charset val="1"/>
          </rPr>
          <t>Preencher de acordo ao preço (R$/m²) necessários para limpar essa área diariamente.</t>
        </r>
      </text>
    </comment>
    <comment ref="C17" authorId="0">
      <text>
        <r>
          <rPr>
            <sz val="11"/>
            <color rgb="FF000000"/>
            <rFont val="Calibri"/>
            <family val="2"/>
            <charset val="1"/>
          </rPr>
          <t>Preencher de acordo ao preço (R$/m²) necessários para limpar essa área diariamente.</t>
        </r>
      </text>
    </comment>
    <comment ref="C18" authorId="0">
      <text>
        <r>
          <rPr>
            <sz val="11"/>
            <color rgb="FF000000"/>
            <rFont val="Calibri"/>
            <family val="2"/>
            <charset val="1"/>
          </rPr>
          <t>Preencher de acordo ao preço (R$/m²) necessários para limpar essa área diariamente.</t>
        </r>
      </text>
    </comment>
  </commentList>
</comments>
</file>

<file path=xl/comments4.xml><?xml version="1.0" encoding="utf-8"?>
<comments xmlns="http://schemas.openxmlformats.org/spreadsheetml/2006/main">
  <authors>
    <author/>
  </authors>
  <commentList>
    <comment ref="C8" authorId="0">
      <text>
        <r>
          <rPr>
            <sz val="11"/>
            <color rgb="FF000000"/>
            <rFont val="Calibri"/>
            <family val="2"/>
            <charset val="1"/>
          </rPr>
          <t>Preencher de acordo ao preço (R$/m²) necessários para limpar essa área diariamente.</t>
        </r>
      </text>
    </comment>
    <comment ref="C9" authorId="0">
      <text>
        <r>
          <rPr>
            <sz val="11"/>
            <color rgb="FF000000"/>
            <rFont val="Calibri"/>
            <family val="2"/>
            <charset val="1"/>
          </rPr>
          <t>Preencher de acordo ao preço (R$/m²) necessários para limpar essa área diariamente.</t>
        </r>
      </text>
    </comment>
    <comment ref="C10" authorId="0">
      <text>
        <r>
          <rPr>
            <sz val="11"/>
            <color rgb="FF000000"/>
            <rFont val="Calibri"/>
            <family val="2"/>
            <charset val="1"/>
          </rPr>
          <t>Preencher de acordo ao preço (R$/m²) necessários para limpar essa área diariamente.</t>
        </r>
      </text>
    </comment>
    <comment ref="C12" authorId="0">
      <text>
        <r>
          <rPr>
            <sz val="11"/>
            <color rgb="FF000000"/>
            <rFont val="Calibri"/>
            <family val="2"/>
            <charset val="1"/>
          </rPr>
          <t>Preencher de acordo ao preço (R$/m²) necessários para limpar essa área diariamente.</t>
        </r>
      </text>
    </comment>
    <comment ref="C13" authorId="0">
      <text>
        <r>
          <rPr>
            <sz val="11"/>
            <color rgb="FF000000"/>
            <rFont val="Calibri"/>
            <family val="2"/>
            <charset val="1"/>
          </rPr>
          <t>Preencher de acordo ao preço (R$/m²) necessários para limpar essa área diariamente.</t>
        </r>
      </text>
    </comment>
    <comment ref="C15" authorId="0">
      <text>
        <r>
          <rPr>
            <sz val="11"/>
            <color rgb="FF000000"/>
            <rFont val="Calibri"/>
            <family val="2"/>
            <charset val="1"/>
          </rPr>
          <t>Preencher de acordo ao preço (R$/m²) necessários para limpar essa área diariamente.</t>
        </r>
      </text>
    </comment>
    <comment ref="C16" authorId="0">
      <text>
        <r>
          <rPr>
            <sz val="11"/>
            <color rgb="FF000000"/>
            <rFont val="Calibri"/>
            <family val="2"/>
            <charset val="1"/>
          </rPr>
          <t>Preencher de acordo ao preço (R$/m²) necessários para limpar essa área diariamente.</t>
        </r>
      </text>
    </comment>
  </commentList>
</comments>
</file>

<file path=xl/sharedStrings.xml><?xml version="1.0" encoding="utf-8"?>
<sst xmlns="http://schemas.openxmlformats.org/spreadsheetml/2006/main" count="1019" uniqueCount="353">
  <si>
    <t>ANEXO VI - 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</si>
  <si>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</si>
  <si>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</si>
  <si>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</si>
  <si>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</si>
  <si>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</si>
  <si>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</si>
  <si>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Cargo A</t>
  </si>
  <si>
    <t>Cargo B</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</si>
  <si>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</si>
  <si>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</si>
  <si>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</si>
  <si>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</si>
  <si>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</si>
  <si>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</si>
  <si>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ADICIONAIS (periculosidade ou insalubridade, se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</si>
  <si>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</si>
  <si>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XXX</t>
  </si>
  <si>
    <t>Valor</t>
  </si>
  <si>
    <t>Cargo A (12x36 Diurno)</t>
  </si>
  <si>
    <t>Cargo A (12x36 Noturno)</t>
  </si>
  <si>
    <t>Cargo A Cargo A (44h semanais)</t>
  </si>
  <si>
    <t>Cargo B (12x36 Diurno)</t>
  </si>
  <si>
    <t>Cargo B (12x36 Noturno)</t>
  </si>
  <si>
    <t>Cargo B (44h semanais)</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</si>
  <si>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</si>
  <si>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</si>
  <si>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</si>
  <si>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</si>
  <si>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</si>
  <si>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</si>
  <si>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</si>
  <si>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</si>
  <si>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</si>
  <si>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</si>
  <si>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</si>
  <si>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</si>
  <si>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</si>
  <si>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</si>
  <si>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</si>
  <si>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Adicional XXX</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</si>
  <si>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</si>
  <si>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</si>
  <si>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</si>
  <si>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</si>
  <si>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</si>
  <si>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</si>
  <si>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</si>
  <si>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</si>
  <si>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</si>
  <si>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</si>
  <si>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</si>
  <si>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</si>
  <si>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</si>
  <si>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</si>
  <si>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</si>
  <si>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</si>
  <si>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</si>
  <si>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</si>
  <si>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</si>
  <si>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</si>
  <si>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</si>
  <si>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</si>
  <si>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</si>
  <si>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</si>
  <si>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</si>
  <si>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</si>
  <si>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</si>
  <si>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</si>
  <si>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</si>
  <si>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</si>
  <si>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</si>
  <si>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</si>
  <si>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</si>
  <si>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</si>
  <si>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</si>
  <si>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</si>
  <si>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</si>
  <si>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</si>
  <si>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</si>
  <si>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</si>
  <si>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</si>
  <si>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</si>
  <si>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</si>
  <si>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</si>
  <si>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</si>
  <si>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family val="1"/>
        <charset val="1"/>
      </rPr>
      <t xml:space="preserve">BENEFÍCIO XXX
</t>
    </r>
    <r>
      <rPr>
        <sz val="12"/>
        <color rgb="FFFF0000"/>
        <rFont val="Times New Roman"/>
        <family val="1"/>
        <charset val="1"/>
      </rPr>
      <t>Utilizar este campo em caso de outros benefícios previstos em Convenção Coletiva, sempre especificando o tipo, finalidade e previsão legal do mesmo.</t>
    </r>
  </si>
  <si>
    <t>BENEFÍCIO xxx</t>
  </si>
  <si>
    <r>
      <rPr>
        <b/>
        <sz val="12"/>
        <color rgb="FF000000"/>
        <rFont val="Times New Roman"/>
        <family val="1"/>
        <charset val="1"/>
      </rPr>
      <t xml:space="preserve">BENEFÍCIO YYY
</t>
    </r>
    <r>
      <rPr>
        <sz val="12"/>
        <color rgb="FFFF0000"/>
        <rFont val="Times New Roman"/>
        <family val="1"/>
        <charset val="1"/>
      </rPr>
      <t>Utilizar este campo em caso de outros benefícios previstos em Convenção Coletiva, sempre especificando o tipo, finalidade e previsão legal do mesmo.</t>
    </r>
  </si>
  <si>
    <t>BENEFÍCIO yyy</t>
  </si>
  <si>
    <t>Vale Transporte</t>
  </si>
  <si>
    <t>Vale Refeição</t>
  </si>
  <si>
    <t>Benefício x</t>
  </si>
  <si>
    <t>Benefício y</t>
  </si>
  <si>
    <t>Submódulo 2.1</t>
  </si>
  <si>
    <t>Submódulo 2.2</t>
  </si>
  <si>
    <t>Submódulo 2.3</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</si>
  <si>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</si>
  <si>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</si>
  <si>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</si>
  <si>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</si>
  <si>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</si>
  <si>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</si>
  <si>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</si>
  <si>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</si>
  <si>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</si>
  <si>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</si>
  <si>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</si>
  <si>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</si>
  <si>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</si>
  <si>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</si>
  <si>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</si>
  <si>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</si>
  <si>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</si>
  <si>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</si>
  <si>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</si>
  <si>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</si>
  <si>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</si>
  <si>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</si>
  <si>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</si>
  <si>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</si>
  <si>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</si>
  <si>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</si>
  <si>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</si>
  <si>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</si>
  <si>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</si>
  <si>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</si>
  <si>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</si>
  <si>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</si>
  <si>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</si>
  <si>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</si>
  <si>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</si>
  <si>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</si>
  <si>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</si>
  <si>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</si>
  <si>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</si>
  <si>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</si>
  <si>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</si>
  <si>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</si>
  <si>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</si>
  <si>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</si>
  <si>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</si>
  <si>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</si>
  <si>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</si>
  <si>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</si>
  <si>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</si>
  <si>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</si>
  <si>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</si>
  <si>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</si>
  <si>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</si>
  <si>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</si>
  <si>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</si>
  <si>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 xml:space="preserve"> 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</si>
  <si>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</si>
  <si>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</si>
  <si>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</si>
  <si>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</si>
  <si>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</si>
  <si>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</si>
  <si>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</si>
  <si>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</si>
  <si>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</si>
  <si>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</si>
  <si>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</si>
  <si>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</si>
  <si>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</si>
  <si>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</si>
  <si>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</si>
  <si>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</si>
  <si>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</si>
  <si>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</si>
  <si>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</si>
  <si>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</si>
  <si>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 xml:space="preserve">UNIFORMES - COMPOSIÇÃO - VALOR ANUAL </t>
  </si>
  <si>
    <t>Item</t>
  </si>
  <si>
    <t>qte</t>
  </si>
  <si>
    <t>Vr. Unitario</t>
  </si>
  <si>
    <t>Calça</t>
  </si>
  <si>
    <t>Camisa</t>
  </si>
  <si>
    <t>Sapato</t>
  </si>
  <si>
    <t>especificar demais itens</t>
  </si>
  <si>
    <t xml:space="preserve">Custo anual por Pessoa  </t>
  </si>
  <si>
    <t>UNIFORMES</t>
  </si>
  <si>
    <t xml:space="preserve">Custo mensal </t>
  </si>
  <si>
    <t xml:space="preserve">Equipamentos  </t>
  </si>
  <si>
    <t>Descrição</t>
  </si>
  <si>
    <t>Cotação</t>
  </si>
  <si>
    <t>Duração dos itens 
(vida útil)</t>
  </si>
  <si>
    <t>12x36 h</t>
  </si>
  <si>
    <t>44 horas</t>
  </si>
  <si>
    <t xml:space="preserve">Valor total </t>
  </si>
  <si>
    <t>CUSTO MENSAL DOS EQUIPAMENTOS</t>
  </si>
  <si>
    <t>Valor por empregado</t>
  </si>
  <si>
    <t>Custo com Uniformes</t>
  </si>
  <si>
    <t>Custo com Equipamentos</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</si>
  <si>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</si>
  <si>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</si>
  <si>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</si>
  <si>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</si>
  <si>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</si>
  <si>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</si>
  <si>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</si>
  <si>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</si>
  <si>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</si>
  <si>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</si>
  <si>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</si>
  <si>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</si>
  <si>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</si>
  <si>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</si>
  <si>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</si>
  <si>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</si>
  <si>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</si>
  <si>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</si>
  <si>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</si>
  <si>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</si>
  <si>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</si>
  <si>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</si>
  <si>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</si>
  <si>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</si>
  <si>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PLANILHA DE CUSTOS E FORMAÇÃO DE PREÇOS</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</si>
  <si>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</si>
  <si>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</si>
  <si>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</si>
  <si>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</si>
  <si>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</si>
  <si>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</si>
  <si>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</si>
  <si>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</si>
  <si>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</si>
  <si>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</si>
  <si>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</si>
  <si>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</si>
  <si>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</si>
  <si>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</si>
  <si>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</si>
  <si>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</si>
  <si>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</si>
  <si>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</si>
  <si>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</si>
  <si>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</si>
  <si>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</si>
  <si>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</si>
  <si>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</si>
  <si>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</si>
  <si>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</si>
  <si>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</si>
  <si>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</si>
  <si>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</si>
  <si>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</si>
  <si>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</si>
  <si>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</si>
  <si>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</si>
  <si>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</si>
  <si>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 xml:space="preserve">Total </t>
  </si>
  <si>
    <t>Submódulo 2.3 - Benefícios Mensais e Diários.</t>
  </si>
  <si>
    <t>2.3</t>
  </si>
  <si>
    <t>Benefícios Mensais e Diários</t>
  </si>
  <si>
    <t>Transporte</t>
  </si>
  <si>
    <t>Auxílio-Refeição/Alimentação</t>
  </si>
  <si>
    <t>Benefício xxx</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</si>
  <si>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</si>
  <si>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</si>
  <si>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</si>
  <si>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</si>
  <si>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</si>
  <si>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</si>
  <si>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</si>
  <si>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</si>
  <si>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</si>
  <si>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</si>
  <si>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</si>
  <si>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</si>
  <si>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</si>
  <si>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</si>
  <si>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</si>
  <si>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</si>
  <si>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</si>
  <si>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</si>
  <si>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</si>
  <si>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</si>
  <si>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</si>
  <si>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</si>
  <si>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</si>
  <si>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</si>
  <si>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</si>
  <si>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</si>
  <si>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</si>
  <si>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</si>
  <si>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</si>
  <si>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</si>
  <si>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</si>
  <si>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</si>
  <si>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</si>
  <si>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</si>
  <si>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</si>
  <si>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</si>
  <si>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SERVIÇO: LIMPEZA E CONSERVAÇÃO</t>
  </si>
  <si>
    <t>IFMT CAMPUS SÃO VICENTE - SEDE</t>
  </si>
  <si>
    <t>Áreas</t>
  </si>
  <si>
    <t>m² (diário)</t>
  </si>
  <si>
    <t>VALOR DIÁRIO</t>
  </si>
  <si>
    <t>m² (mensal – 30 dias)</t>
  </si>
  <si>
    <t>PREÇO (R$) UNITÁRIO (mensal)</t>
  </si>
  <si>
    <t>QUANTIDADE DE LIMPEZA SEMANAL EM CADA ÁREA</t>
  </si>
  <si>
    <t>QUANTIDADE DE LIMPEZA MENSAL EM CADA ÁREA</t>
  </si>
  <si>
    <t>DIAS DA SEMANA PARA EXECUÇÃO DA LIMPEZA</t>
  </si>
  <si>
    <t>VALOR MENSAL</t>
  </si>
  <si>
    <t>PRODUTIVIDADE</t>
  </si>
  <si>
    <t>PREENCHER O PREÇO DA LIMPEZA DIÁRIA</t>
  </si>
  <si>
    <t>VALOR EFETIVAMENTE COBRADO POR MÊS (PREENCHIMENTO AUTOMÁTICO)</t>
  </si>
  <si>
    <t>QUANTIDADE DE COLABORADORES PARA EXECUTAR O SERVIÇO (PREENCHIMENTO AUTOMÁTICO)</t>
  </si>
  <si>
    <t>PREÇO (R$) UNITÁRIO (diário)</t>
  </si>
  <si>
    <t>ÁREA TOTAL LIMPA POR MÊS</t>
  </si>
  <si>
    <t>PREÇO (R$) TOTAL (mensal)</t>
  </si>
  <si>
    <t>Conversão da área (m²) limpa em um mês para aferição da produtividade diária</t>
  </si>
  <si>
    <t>Nº DE COLABORADORES</t>
  </si>
  <si>
    <t>Área que seria limpa em um dia</t>
  </si>
  <si>
    <t>Considerando a a Área que seria limpa em um dia</t>
  </si>
  <si>
    <r>
      <rPr>
        <b/>
        <sz val="10"/>
        <color rgb="FF00000A"/>
        <rFont val="Arial"/>
        <family val="1"/>
        <charset val="1"/>
      </rPr>
      <t xml:space="preserve">Considerando a Área que seria limpa em um mês comercial de 30 dias          </t>
    </r>
    <r>
      <rPr>
        <b/>
        <sz val="10"/>
        <color rgb="FFFF0000"/>
        <rFont val="Arial"/>
        <family val="1"/>
        <charset val="1"/>
      </rPr>
      <t>[26 x A]</t>
    </r>
  </si>
  <si>
    <r>
      <rPr>
        <b/>
        <sz val="10"/>
        <color rgb="FF00000A"/>
        <rFont val="Arial"/>
        <family val="1"/>
        <charset val="1"/>
      </rPr>
      <t xml:space="preserve">Considerando a Área que será limpa em um mês comercial de 30 dias </t>
    </r>
    <r>
      <rPr>
        <b/>
        <sz val="10"/>
        <color rgb="FFFF0000"/>
        <rFont val="Arial"/>
        <family val="1"/>
        <charset val="1"/>
      </rPr>
      <t>[B / 26]</t>
    </r>
  </si>
  <si>
    <t>[E x 4 semanas]</t>
  </si>
  <si>
    <r>
      <rPr>
        <b/>
        <sz val="10"/>
        <rFont val="Arial"/>
        <family val="2"/>
        <charset val="1"/>
      </rPr>
      <t xml:space="preserve">Considerando 12 limpezas por mês / 3 limpezas por semana em cada área </t>
    </r>
    <r>
      <rPr>
        <b/>
        <sz val="10"/>
        <color rgb="FFFF0000"/>
        <rFont val="Arial"/>
        <family val="2"/>
        <charset val="1"/>
      </rPr>
      <t>[12 x A]</t>
    </r>
  </si>
  <si>
    <r>
      <rPr>
        <b/>
        <sz val="10"/>
        <rFont val="Arial"/>
        <family val="2"/>
        <charset val="1"/>
      </rPr>
      <t xml:space="preserve">Considerando 12 limpezas por mês / 3 limpezas por semana </t>
    </r>
    <r>
      <rPr>
        <b/>
        <sz val="10"/>
        <color rgb="FFFF0000"/>
        <rFont val="Arial"/>
        <family val="2"/>
        <charset val="1"/>
      </rPr>
      <t>[D x H]</t>
    </r>
  </si>
  <si>
    <r>
      <rPr>
        <b/>
        <sz val="10"/>
        <rFont val="Arial"/>
        <family val="2"/>
        <charset val="1"/>
      </rPr>
      <t xml:space="preserve">Considerando a Coluna E </t>
    </r>
    <r>
      <rPr>
        <b/>
        <sz val="10"/>
        <color rgb="FFFF0000"/>
        <rFont val="Arial"/>
        <family val="2"/>
        <charset val="1"/>
      </rPr>
      <t>[H/30]</t>
    </r>
  </si>
  <si>
    <t>Considerando a Coluna A (ÁREA TOTAL LIMPA POR MÊS)</t>
  </si>
  <si>
    <t>Considerando a Coluna E (ÁREA TOTAL LIMPA POR MÊS)</t>
  </si>
  <si>
    <t>I</t>
  </si>
  <si>
    <t>J</t>
  </si>
  <si>
    <t>K</t>
  </si>
  <si>
    <t>L</t>
  </si>
  <si>
    <t>Área Interna: Piso Acarpetado</t>
  </si>
  <si>
    <t>SEG, QUA, SEX</t>
  </si>
  <si>
    <t>Área interna: pisos frios</t>
  </si>
  <si>
    <t>TER, QUI, SAB</t>
  </si>
  <si>
    <t>Área Interna: Laboratórios</t>
  </si>
  <si>
    <t>Área Interna: Almoxarifado</t>
  </si>
  <si>
    <t>Área interna: áreas de circulação (corredores, escadas, saguão, hall, salão,rampas)</t>
  </si>
  <si>
    <t>Área interna: pisos frios/sanitários com adicional de insalubridade</t>
  </si>
  <si>
    <t>TODO DIA</t>
  </si>
  <si>
    <t>Área Hospitalar: Ambulatório com insalubridade</t>
  </si>
  <si>
    <t>TOTAL (ÁREA INTERNA)</t>
  </si>
  <si>
    <t>-</t>
  </si>
  <si>
    <t>Área Externa: Varrição de Passeios e Arruamentos</t>
  </si>
  <si>
    <t>TOTAL (ÁREA EXTERNA)</t>
  </si>
  <si>
    <t>Esquadria Externa – Face externa sem exposição</t>
  </si>
  <si>
    <t>Esquadria Externa – Face Interna</t>
  </si>
  <si>
    <t>TOTAL (ESQUADRIAS)</t>
  </si>
  <si>
    <t>TOTAL SEDE</t>
  </si>
  <si>
    <t>CAMPO VERDE</t>
  </si>
  <si>
    <r>
      <rPr>
        <b/>
        <sz val="10"/>
        <color rgb="FF00000A"/>
        <rFont val="Arial"/>
        <family val="1"/>
        <charset val="1"/>
      </rPr>
      <t xml:space="preserve">Área que seria limpa em um mês comercial de 30 dias </t>
    </r>
    <r>
      <rPr>
        <b/>
        <sz val="10"/>
        <color rgb="FFFF0000"/>
        <rFont val="Arial"/>
        <family val="1"/>
        <charset val="1"/>
      </rPr>
      <t>[26 x A]</t>
    </r>
  </si>
  <si>
    <r>
      <rPr>
        <b/>
        <sz val="10"/>
        <color rgb="FF00000A"/>
        <rFont val="Arial"/>
        <family val="1"/>
        <charset val="1"/>
      </rPr>
      <t xml:space="preserve">Área que será limpa em um mês comercial de 30 dias </t>
    </r>
    <r>
      <rPr>
        <b/>
        <sz val="10"/>
        <color rgb="FFFF0000"/>
        <rFont val="Arial"/>
        <family val="1"/>
        <charset val="1"/>
      </rPr>
      <t>[B / 26]</t>
    </r>
  </si>
  <si>
    <t>JACIARA</t>
  </si>
  <si>
    <t>Área Externa: Pisos Pavimentados/contíguos ás edificações</t>
  </si>
</sst>
</file>

<file path=xl/styles.xml><?xml version="1.0" encoding="utf-8"?>
<styleSheet xmlns="http://schemas.openxmlformats.org/spreadsheetml/2006/main">
  <numFmts count="7">
    <numFmt numFmtId="164" formatCode="_(* #,##0.00_);_(* \(#,##0.00\);_(* \-??_);_(@_)"/>
    <numFmt numFmtId="165" formatCode="_-* #,##0.00_-;\-* #,##0.00_-;_-* \-??_-;_-@_-"/>
    <numFmt numFmtId="166" formatCode="#,##0.00;[Red]#,##0.00"/>
    <numFmt numFmtId="167" formatCode="#,##0.00_);[Red]\(#,##0.00\)"/>
    <numFmt numFmtId="168" formatCode="0.0000"/>
    <numFmt numFmtId="169" formatCode="#,##0.0000_ ;\-#,##0.0000\ "/>
    <numFmt numFmtId="170" formatCode="#,##0.00_);\(#,##0.00\)"/>
  </numFmts>
  <fonts count="29">
    <font>
      <sz val="11"/>
      <color rgb="FF000000"/>
      <name val="Calibri"/>
      <family val="2"/>
      <charset val="1"/>
    </font>
    <font>
      <sz val="10"/>
      <name val="Arial"/>
      <family val="2"/>
      <charset val="1"/>
    </font>
    <font>
      <sz val="12"/>
      <color rgb="FF000000"/>
      <name val="Times New Roman"/>
      <family val="1"/>
      <charset val="1"/>
    </font>
    <font>
      <sz val="18"/>
      <color rgb="FFFFFFFF"/>
      <name val="Times New Roman"/>
      <family val="1"/>
      <charset val="1"/>
    </font>
    <font>
      <sz val="12"/>
      <color rgb="FFFF0000"/>
      <name val="Times New Roman"/>
      <family val="1"/>
      <charset val="1"/>
    </font>
    <font>
      <b/>
      <sz val="12"/>
      <color rgb="FF000000"/>
      <name val="Times New Roman"/>
      <family val="1"/>
      <charset val="1"/>
    </font>
    <font>
      <b/>
      <sz val="12"/>
      <color rgb="FFFF0000"/>
      <name val="Times New Roman"/>
      <family val="1"/>
      <charset val="1"/>
    </font>
    <font>
      <sz val="12"/>
      <name val="Times New Roman"/>
      <family val="1"/>
      <charset val="1"/>
    </font>
    <font>
      <b/>
      <sz val="12"/>
      <name val="Times New Roman"/>
      <family val="1"/>
      <charset val="1"/>
    </font>
    <font>
      <b/>
      <sz val="12"/>
      <color rgb="FF00B050"/>
      <name val="Times New Roman"/>
      <family val="1"/>
      <charset val="1"/>
    </font>
    <font>
      <b/>
      <sz val="9"/>
      <color rgb="FF000000"/>
      <name val="Segoe UI"/>
      <family val="2"/>
      <charset val="1"/>
    </font>
    <font>
      <sz val="9"/>
      <color rgb="FF000000"/>
      <name val="Segoe UI"/>
      <family val="2"/>
      <charset val="1"/>
    </font>
    <font>
      <b/>
      <sz val="9"/>
      <color rgb="FF000000"/>
      <name val="Segoe UI"/>
      <charset val="1"/>
    </font>
    <font>
      <b/>
      <sz val="10"/>
      <name val="Arial"/>
      <family val="2"/>
      <charset val="1"/>
    </font>
    <font>
      <b/>
      <sz val="10"/>
      <color rgb="FF000000"/>
      <name val="Arial"/>
      <family val="1"/>
      <charset val="1"/>
    </font>
    <font>
      <b/>
      <sz val="20"/>
      <color rgb="FF0000FF"/>
      <name val="Calibri"/>
      <family val="2"/>
      <charset val="1"/>
    </font>
    <font>
      <b/>
      <sz val="11"/>
      <color rgb="FFCE181E"/>
      <name val="Calibri"/>
      <family val="2"/>
      <charset val="1"/>
    </font>
    <font>
      <b/>
      <sz val="10"/>
      <color rgb="FF00000A"/>
      <name val="Arial"/>
      <family val="1"/>
      <charset val="1"/>
    </font>
    <font>
      <b/>
      <sz val="10"/>
      <color rgb="FFFF0000"/>
      <name val="Arial"/>
      <family val="1"/>
      <charset val="1"/>
    </font>
    <font>
      <b/>
      <sz val="10"/>
      <color rgb="FFFF0000"/>
      <name val="Arial"/>
      <family val="2"/>
      <charset val="1"/>
    </font>
    <font>
      <sz val="10"/>
      <color rgb="FF000000"/>
      <name val="Arial"/>
      <family val="1"/>
      <charset val="1"/>
    </font>
    <font>
      <sz val="10"/>
      <color rgb="FF00000A"/>
      <name val="Arial"/>
      <family val="1"/>
      <charset val="1"/>
    </font>
    <font>
      <sz val="10"/>
      <name val="Arial"/>
      <family val="1"/>
      <charset val="1"/>
    </font>
    <font>
      <sz val="10"/>
      <color rgb="FF0000FF"/>
      <name val="Arial"/>
      <family val="1"/>
      <charset val="1"/>
    </font>
    <font>
      <b/>
      <sz val="10"/>
      <color rgb="FF0000FF"/>
      <name val="Arial"/>
      <family val="1"/>
      <charset val="1"/>
    </font>
    <font>
      <sz val="10"/>
      <color rgb="FF0000FF"/>
      <name val="Arial"/>
      <family val="2"/>
      <charset val="1"/>
    </font>
    <font>
      <b/>
      <sz val="10"/>
      <color rgb="FF0000FF"/>
      <name val="Arial"/>
      <family val="2"/>
      <charset val="1"/>
    </font>
    <font>
      <b/>
      <sz val="10"/>
      <color rgb="FFFF3333"/>
      <name val="Arial"/>
      <family val="1"/>
      <charset val="1"/>
    </font>
    <font>
      <sz val="11"/>
      <color rgb="FF000000"/>
      <name val="Calibri"/>
      <family val="2"/>
      <charset val="1"/>
    </font>
  </fonts>
  <fills count="16">
    <fill>
      <patternFill patternType="none"/>
    </fill>
    <fill>
      <patternFill patternType="gray125"/>
    </fill>
    <fill>
      <patternFill patternType="solid">
        <fgColor rgb="FF2E75B6"/>
        <bgColor rgb="FF0066CC"/>
      </patternFill>
    </fill>
    <fill>
      <patternFill patternType="solid">
        <fgColor rgb="FF9DC3E6"/>
        <bgColor rgb="FFBDD7EE"/>
      </patternFill>
    </fill>
    <fill>
      <patternFill patternType="solid">
        <fgColor rgb="FFF8CBAD"/>
        <bgColor rgb="FFFFCC99"/>
      </patternFill>
    </fill>
    <fill>
      <patternFill patternType="solid">
        <fgColor rgb="FFBDD7EE"/>
        <bgColor rgb="FFCFE7F5"/>
      </patternFill>
    </fill>
    <fill>
      <patternFill patternType="solid">
        <fgColor rgb="FFF4B183"/>
        <bgColor rgb="FFFFCC99"/>
      </patternFill>
    </fill>
    <fill>
      <patternFill patternType="solid">
        <fgColor rgb="FFFFFFFF"/>
        <bgColor rgb="FFFFFFCC"/>
      </patternFill>
    </fill>
    <fill>
      <patternFill patternType="solid">
        <fgColor rgb="FFFBE5D6"/>
        <bgColor rgb="FFEEEEEE"/>
      </patternFill>
    </fill>
    <fill>
      <patternFill patternType="solid">
        <fgColor rgb="FFDEEBF7"/>
        <bgColor rgb="FFCFE7F5"/>
      </patternFill>
    </fill>
    <fill>
      <patternFill patternType="solid">
        <fgColor rgb="FFFFFF00"/>
        <bgColor rgb="FFFFFF00"/>
      </patternFill>
    </fill>
    <fill>
      <patternFill patternType="solid">
        <fgColor rgb="FFCFE7F5"/>
        <bgColor rgb="FFDEEBF7"/>
      </patternFill>
    </fill>
    <fill>
      <patternFill patternType="solid">
        <fgColor rgb="FFFFFF99"/>
        <bgColor rgb="FFFFFFCC"/>
      </patternFill>
    </fill>
    <fill>
      <patternFill patternType="solid">
        <fgColor rgb="FFFFFFCC"/>
        <bgColor rgb="FFFFFFFF"/>
      </patternFill>
    </fill>
    <fill>
      <patternFill patternType="solid">
        <fgColor rgb="FFFFCC99"/>
        <bgColor rgb="FFF8CBAD"/>
      </patternFill>
    </fill>
    <fill>
      <patternFill patternType="solid">
        <fgColor rgb="FFEEEEEE"/>
        <bgColor rgb="FFDEEBF7"/>
      </patternFill>
    </fill>
  </fills>
  <borders count="47">
    <border>
      <left/>
      <right/>
      <top/>
      <bottom/>
      <diagonal/>
    </border>
    <border>
      <left style="medium">
        <color auto="1"/>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hair">
        <color rgb="FF000001"/>
      </left>
      <right style="hair">
        <color rgb="FF000001"/>
      </right>
      <top style="hair">
        <color rgb="FF000001"/>
      </top>
      <bottom style="hair">
        <color rgb="FF00000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rgb="FF000001"/>
      </left>
      <right/>
      <top style="hair">
        <color rgb="FF000001"/>
      </top>
      <bottom style="hair">
        <color rgb="FF000001"/>
      </bottom>
      <diagonal/>
    </border>
    <border>
      <left style="hair">
        <color rgb="FF000001"/>
      </left>
      <right/>
      <top/>
      <bottom style="hair">
        <color rgb="FF000001"/>
      </bottom>
      <diagonal/>
    </border>
  </borders>
  <cellStyleXfs count="4">
    <xf numFmtId="0" fontId="0" fillId="0" borderId="0"/>
    <xf numFmtId="165" fontId="28" fillId="0" borderId="0" applyBorder="0" applyProtection="0"/>
    <xf numFmtId="9" fontId="28" fillId="0" borderId="0" applyBorder="0" applyProtection="0"/>
    <xf numFmtId="165" fontId="28" fillId="0" borderId="0" applyBorder="0" applyProtection="0"/>
  </cellStyleXfs>
  <cellXfs count="304">
    <xf numFmtId="0" fontId="0" fillId="0" borderId="0" xfId="0"/>
    <xf numFmtId="0" fontId="2" fillId="0" borderId="0" xfId="0" applyFont="1"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center" vertical="center"/>
    </xf>
    <xf numFmtId="0" fontId="5" fillId="3" borderId="2" xfId="0" applyFont="1" applyFill="1" applyBorder="1" applyAlignment="1">
      <alignment horizontal="center" vertical="center"/>
    </xf>
    <xf numFmtId="0" fontId="2" fillId="0" borderId="3" xfId="0" applyFont="1" applyBorder="1" applyAlignment="1">
      <alignment horizontal="center" vertical="center"/>
    </xf>
    <xf numFmtId="166" fontId="5" fillId="0" borderId="4" xfId="0" applyNumberFormat="1" applyFont="1" applyBorder="1" applyAlignment="1">
      <alignment horizontal="center" vertical="center"/>
    </xf>
    <xf numFmtId="0" fontId="2" fillId="0" borderId="5" xfId="0" applyFont="1" applyBorder="1" applyAlignment="1">
      <alignment horizontal="center" vertical="center"/>
    </xf>
    <xf numFmtId="166" fontId="5" fillId="0" borderId="6" xfId="0" applyNumberFormat="1" applyFont="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2" fillId="0" borderId="10" xfId="0" applyFont="1" applyBorder="1" applyAlignment="1">
      <alignment horizontal="center" vertical="center"/>
    </xf>
    <xf numFmtId="166" fontId="2" fillId="0" borderId="11" xfId="0" applyNumberFormat="1" applyFont="1" applyBorder="1" applyAlignment="1">
      <alignment horizontal="center" vertical="center"/>
    </xf>
    <xf numFmtId="10" fontId="2" fillId="0" borderId="11" xfId="2" applyNumberFormat="1" applyFont="1" applyBorder="1" applyAlignment="1" applyProtection="1">
      <alignment horizontal="center" vertical="center"/>
    </xf>
    <xf numFmtId="166" fontId="2" fillId="0" borderId="12" xfId="0" applyNumberFormat="1" applyFont="1" applyBorder="1" applyAlignment="1">
      <alignment horizontal="center" vertical="center"/>
    </xf>
    <xf numFmtId="166" fontId="2" fillId="0" borderId="13" xfId="0" applyNumberFormat="1" applyFont="1" applyBorder="1" applyAlignment="1">
      <alignment horizontal="center" vertical="center"/>
    </xf>
    <xf numFmtId="10" fontId="2" fillId="0" borderId="13" xfId="2" applyNumberFormat="1" applyFont="1" applyBorder="1" applyAlignment="1" applyProtection="1">
      <alignment horizontal="center" vertical="center"/>
    </xf>
    <xf numFmtId="166" fontId="2" fillId="0" borderId="6" xfId="0" applyNumberFormat="1" applyFont="1" applyBorder="1" applyAlignment="1">
      <alignment horizontal="center" vertical="center"/>
    </xf>
    <xf numFmtId="9" fontId="2" fillId="0" borderId="11" xfId="2" applyFont="1" applyBorder="1" applyAlignment="1" applyProtection="1">
      <alignment horizontal="center" vertical="center"/>
    </xf>
    <xf numFmtId="166" fontId="5" fillId="0" borderId="12" xfId="0" applyNumberFormat="1" applyFont="1" applyBorder="1" applyAlignment="1">
      <alignment horizontal="center" vertical="center"/>
    </xf>
    <xf numFmtId="0" fontId="2" fillId="0" borderId="14" xfId="0" applyFont="1" applyBorder="1" applyAlignment="1">
      <alignment horizontal="center" vertical="center"/>
    </xf>
    <xf numFmtId="166" fontId="2" fillId="0" borderId="15" xfId="0" applyNumberFormat="1" applyFont="1" applyBorder="1" applyAlignment="1">
      <alignment horizontal="center" vertical="center"/>
    </xf>
    <xf numFmtId="9" fontId="2" fillId="0" borderId="15" xfId="2" applyFont="1" applyBorder="1" applyAlignment="1" applyProtection="1">
      <alignment horizontal="center" vertical="center"/>
    </xf>
    <xf numFmtId="166" fontId="5" fillId="0" borderId="16" xfId="0" applyNumberFormat="1" applyFont="1" applyBorder="1" applyAlignment="1">
      <alignment horizontal="center" vertical="center"/>
    </xf>
    <xf numFmtId="0" fontId="2" fillId="0" borderId="17" xfId="0" applyFont="1" applyBorder="1" applyAlignment="1">
      <alignment horizontal="center" vertical="center"/>
    </xf>
    <xf numFmtId="166" fontId="2" fillId="0" borderId="18" xfId="0" applyNumberFormat="1" applyFont="1" applyBorder="1" applyAlignment="1">
      <alignment horizontal="center" vertical="center"/>
    </xf>
    <xf numFmtId="9" fontId="2" fillId="0" borderId="18" xfId="2" applyFont="1" applyBorder="1" applyAlignment="1" applyProtection="1">
      <alignment horizontal="center" vertical="center"/>
    </xf>
    <xf numFmtId="166" fontId="5" fillId="0" borderId="19" xfId="0" applyNumberFormat="1" applyFont="1" applyBorder="1" applyAlignment="1">
      <alignment horizontal="center" vertical="center"/>
    </xf>
    <xf numFmtId="9" fontId="2" fillId="0" borderId="13" xfId="2" applyFont="1" applyBorder="1" applyAlignment="1" applyProtection="1">
      <alignment horizontal="center" vertical="center"/>
    </xf>
    <xf numFmtId="0" fontId="5" fillId="3" borderId="8" xfId="0" applyFont="1" applyFill="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xf>
    <xf numFmtId="0" fontId="2" fillId="0" borderId="6" xfId="0" applyFont="1" applyBorder="1" applyAlignment="1">
      <alignment horizontal="center" vertical="center"/>
    </xf>
    <xf numFmtId="0" fontId="5" fillId="3" borderId="20" xfId="0" applyFont="1" applyFill="1" applyBorder="1" applyAlignment="1">
      <alignment horizontal="center" vertical="center"/>
    </xf>
    <xf numFmtId="0" fontId="5" fillId="3" borderId="21" xfId="0" applyFont="1" applyFill="1" applyBorder="1" applyAlignment="1">
      <alignment horizontal="center" vertical="center"/>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xf>
    <xf numFmtId="4" fontId="2" fillId="0" borderId="11" xfId="0" applyNumberFormat="1" applyFont="1" applyBorder="1" applyAlignment="1">
      <alignment horizontal="center" vertical="center"/>
    </xf>
    <xf numFmtId="4" fontId="2" fillId="0" borderId="15" xfId="0" applyNumberFormat="1" applyFont="1" applyBorder="1" applyAlignment="1">
      <alignment horizontal="center" vertical="center"/>
    </xf>
    <xf numFmtId="0" fontId="2" fillId="0" borderId="18" xfId="0" applyFont="1" applyBorder="1" applyAlignment="1">
      <alignment horizontal="center" vertical="center"/>
    </xf>
    <xf numFmtId="4" fontId="2" fillId="0" borderId="18"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5" fillId="3" borderId="2" xfId="0" applyFont="1" applyFill="1" applyBorder="1" applyAlignment="1">
      <alignment horizontal="center" vertical="center" wrapText="1"/>
    </xf>
    <xf numFmtId="0" fontId="4" fillId="0" borderId="0" xfId="0" applyFont="1" applyAlignment="1">
      <alignment horizontal="center" vertical="center"/>
    </xf>
    <xf numFmtId="0" fontId="5" fillId="3" borderId="23" xfId="0" applyFont="1" applyFill="1" applyBorder="1" applyAlignment="1">
      <alignment horizontal="center" vertical="center"/>
    </xf>
    <xf numFmtId="0" fontId="5" fillId="3" borderId="24"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xf>
    <xf numFmtId="10" fontId="2" fillId="0" borderId="11" xfId="0" applyNumberFormat="1" applyFont="1" applyBorder="1" applyAlignment="1">
      <alignment horizontal="center" vertical="center"/>
    </xf>
    <xf numFmtId="10" fontId="2" fillId="0" borderId="15" xfId="0" applyNumberFormat="1" applyFont="1" applyBorder="1" applyAlignment="1">
      <alignment horizontal="center" vertical="center"/>
    </xf>
    <xf numFmtId="10" fontId="2" fillId="0" borderId="18" xfId="0" applyNumberFormat="1" applyFont="1" applyBorder="1" applyAlignment="1">
      <alignment horizontal="center" vertical="center"/>
    </xf>
    <xf numFmtId="10" fontId="2" fillId="0" borderId="13" xfId="0" applyNumberFormat="1" applyFont="1" applyBorder="1" applyAlignment="1">
      <alignment horizontal="center" vertical="center"/>
    </xf>
    <xf numFmtId="10" fontId="2" fillId="0" borderId="15" xfId="2" applyNumberFormat="1" applyFont="1" applyBorder="1" applyAlignment="1" applyProtection="1">
      <alignment horizontal="center" vertical="center"/>
    </xf>
    <xf numFmtId="10" fontId="2" fillId="0" borderId="18" xfId="2" applyNumberFormat="1" applyFont="1" applyBorder="1" applyAlignment="1" applyProtection="1">
      <alignment horizontal="center" vertical="center"/>
    </xf>
    <xf numFmtId="10" fontId="2" fillId="0" borderId="12" xfId="2" applyNumberFormat="1" applyFont="1" applyBorder="1" applyAlignment="1" applyProtection="1">
      <alignment horizontal="center" vertical="center"/>
    </xf>
    <xf numFmtId="10" fontId="2" fillId="0" borderId="16" xfId="2" applyNumberFormat="1" applyFont="1" applyBorder="1" applyAlignment="1" applyProtection="1">
      <alignment horizontal="center" vertical="center"/>
    </xf>
    <xf numFmtId="10" fontId="2" fillId="4" borderId="16" xfId="2" applyNumberFormat="1" applyFont="1" applyFill="1" applyBorder="1" applyAlignment="1" applyProtection="1">
      <alignment horizontal="center" vertical="center"/>
    </xf>
    <xf numFmtId="10" fontId="2" fillId="0" borderId="6" xfId="2" applyNumberFormat="1" applyFont="1" applyBorder="1" applyAlignment="1" applyProtection="1">
      <alignment horizontal="center" vertical="center"/>
    </xf>
    <xf numFmtId="0" fontId="5" fillId="5" borderId="26" xfId="0" applyFont="1" applyFill="1" applyBorder="1" applyAlignment="1">
      <alignment horizontal="center" vertical="center"/>
    </xf>
    <xf numFmtId="10" fontId="5" fillId="5" borderId="27" xfId="2" applyNumberFormat="1" applyFont="1" applyFill="1" applyBorder="1" applyAlignment="1" applyProtection="1">
      <alignment horizontal="center" vertical="center"/>
    </xf>
    <xf numFmtId="10" fontId="2" fillId="4" borderId="11" xfId="0" applyNumberFormat="1" applyFont="1" applyFill="1" applyBorder="1" applyAlignment="1">
      <alignment horizontal="center" vertical="center"/>
    </xf>
    <xf numFmtId="10" fontId="2" fillId="4" borderId="15" xfId="0" applyNumberFormat="1" applyFont="1" applyFill="1" applyBorder="1" applyAlignment="1">
      <alignment horizontal="center" vertical="center"/>
    </xf>
    <xf numFmtId="10" fontId="2" fillId="4" borderId="18" xfId="0" applyNumberFormat="1" applyFont="1" applyFill="1" applyBorder="1" applyAlignment="1">
      <alignment horizontal="center" vertical="center"/>
    </xf>
    <xf numFmtId="10" fontId="2" fillId="4" borderId="13" xfId="0" applyNumberFormat="1" applyFont="1" applyFill="1" applyBorder="1" applyAlignment="1">
      <alignment horizontal="center" vertical="center"/>
    </xf>
    <xf numFmtId="1" fontId="2" fillId="0" borderId="11" xfId="0" applyNumberFormat="1" applyFont="1" applyBorder="1" applyAlignment="1">
      <alignment horizontal="center" vertical="center"/>
    </xf>
    <xf numFmtId="1" fontId="2" fillId="0" borderId="15" xfId="0" applyNumberFormat="1" applyFont="1" applyBorder="1" applyAlignment="1">
      <alignment horizontal="center" vertical="center"/>
    </xf>
    <xf numFmtId="1" fontId="2" fillId="0" borderId="18" xfId="0" applyNumberFormat="1" applyFont="1" applyBorder="1" applyAlignment="1">
      <alignment horizontal="center" vertical="center"/>
    </xf>
    <xf numFmtId="1" fontId="2" fillId="0" borderId="13" xfId="0" applyNumberFormat="1" applyFont="1" applyBorder="1" applyAlignment="1">
      <alignment horizontal="center" vertical="center"/>
    </xf>
    <xf numFmtId="0" fontId="2" fillId="0" borderId="0" xfId="0" applyFont="1" applyAlignment="1">
      <alignment vertical="center"/>
    </xf>
    <xf numFmtId="0" fontId="7" fillId="0" borderId="5" xfId="0" applyFont="1" applyBorder="1" applyAlignment="1">
      <alignment horizontal="center" vertical="center"/>
    </xf>
    <xf numFmtId="166" fontId="2" fillId="0" borderId="28" xfId="0" applyNumberFormat="1" applyFont="1" applyBorder="1" applyAlignment="1">
      <alignment horizontal="center" vertical="center"/>
    </xf>
    <xf numFmtId="0" fontId="2" fillId="0" borderId="3" xfId="0" applyFont="1" applyBorder="1" applyAlignment="1">
      <alignment horizontal="center" vertical="center" wrapText="1"/>
    </xf>
    <xf numFmtId="10" fontId="2" fillId="0" borderId="4" xfId="2" applyNumberFormat="1" applyFont="1" applyBorder="1" applyAlignment="1" applyProtection="1">
      <alignment horizontal="center" vertical="center"/>
    </xf>
    <xf numFmtId="0" fontId="2" fillId="6" borderId="14" xfId="0" applyFont="1" applyFill="1" applyBorder="1" applyAlignment="1">
      <alignment horizontal="center" vertical="center" wrapText="1"/>
    </xf>
    <xf numFmtId="10" fontId="2" fillId="6" borderId="16" xfId="2" applyNumberFormat="1" applyFont="1" applyFill="1" applyBorder="1" applyAlignment="1" applyProtection="1">
      <alignment horizontal="center" vertical="center"/>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10" fontId="2" fillId="0" borderId="19" xfId="2" applyNumberFormat="1" applyFont="1" applyBorder="1" applyAlignment="1" applyProtection="1">
      <alignment horizontal="center" vertical="center"/>
    </xf>
    <xf numFmtId="10" fontId="5" fillId="3" borderId="22" xfId="0" applyNumberFormat="1" applyFont="1" applyFill="1" applyBorder="1" applyAlignment="1">
      <alignment horizontal="center" vertical="center"/>
    </xf>
    <xf numFmtId="0" fontId="5" fillId="0" borderId="0" xfId="0" applyFont="1" applyBorder="1" applyAlignment="1">
      <alignment vertical="center"/>
    </xf>
    <xf numFmtId="0" fontId="5" fillId="3" borderId="30" xfId="0" applyFont="1" applyFill="1" applyBorder="1" applyAlignment="1">
      <alignment horizontal="center" vertical="center" wrapText="1"/>
    </xf>
    <xf numFmtId="167" fontId="2" fillId="0" borderId="11" xfId="0" applyNumberFormat="1" applyFont="1" applyBorder="1" applyAlignment="1">
      <alignment horizontal="center" vertical="center"/>
    </xf>
    <xf numFmtId="167" fontId="5" fillId="0" borderId="12" xfId="0" applyNumberFormat="1" applyFont="1" applyBorder="1" applyAlignment="1">
      <alignment horizontal="center" vertical="center"/>
    </xf>
    <xf numFmtId="167" fontId="2" fillId="0" borderId="15" xfId="0" applyNumberFormat="1" applyFont="1" applyBorder="1" applyAlignment="1">
      <alignment horizontal="center" vertical="center"/>
    </xf>
    <xf numFmtId="167" fontId="5" fillId="0" borderId="16" xfId="0" applyNumberFormat="1" applyFont="1" applyBorder="1" applyAlignment="1">
      <alignment horizontal="center" vertical="center"/>
    </xf>
    <xf numFmtId="167" fontId="2" fillId="0" borderId="18" xfId="0" applyNumberFormat="1" applyFont="1" applyBorder="1" applyAlignment="1">
      <alignment horizontal="center" vertical="center"/>
    </xf>
    <xf numFmtId="167" fontId="5" fillId="0" borderId="19" xfId="0" applyNumberFormat="1" applyFont="1" applyBorder="1" applyAlignment="1">
      <alignment horizontal="center" vertical="center"/>
    </xf>
    <xf numFmtId="167" fontId="2" fillId="0" borderId="13" xfId="0" applyNumberFormat="1" applyFont="1" applyBorder="1" applyAlignment="1">
      <alignment horizontal="center" vertical="center"/>
    </xf>
    <xf numFmtId="167" fontId="5" fillId="0" borderId="6" xfId="0" applyNumberFormat="1" applyFont="1" applyBorder="1" applyAlignment="1">
      <alignment horizontal="center" vertical="center"/>
    </xf>
    <xf numFmtId="166" fontId="2" fillId="0" borderId="11" xfId="0" applyNumberFormat="1" applyFont="1" applyBorder="1" applyAlignment="1">
      <alignment horizontal="center" vertical="center"/>
    </xf>
    <xf numFmtId="167" fontId="2" fillId="0" borderId="11" xfId="0" applyNumberFormat="1" applyFont="1" applyBorder="1" applyAlignment="1">
      <alignment horizontal="center" vertical="center"/>
    </xf>
    <xf numFmtId="166" fontId="5" fillId="0" borderId="12" xfId="0" applyNumberFormat="1" applyFont="1" applyBorder="1" applyAlignment="1">
      <alignment horizontal="center" vertical="center"/>
    </xf>
    <xf numFmtId="166" fontId="2" fillId="0" borderId="15" xfId="0" applyNumberFormat="1" applyFont="1" applyBorder="1" applyAlignment="1">
      <alignment horizontal="center" vertical="center"/>
    </xf>
    <xf numFmtId="167" fontId="2" fillId="0" borderId="15" xfId="0" applyNumberFormat="1" applyFont="1" applyBorder="1" applyAlignment="1">
      <alignment horizontal="center" vertical="center"/>
    </xf>
    <xf numFmtId="166" fontId="5" fillId="0" borderId="16" xfId="0" applyNumberFormat="1" applyFont="1" applyBorder="1" applyAlignment="1">
      <alignment horizontal="center" vertical="center"/>
    </xf>
    <xf numFmtId="166" fontId="2" fillId="0" borderId="18" xfId="0" applyNumberFormat="1" applyFont="1" applyBorder="1" applyAlignment="1">
      <alignment horizontal="center" vertical="center"/>
    </xf>
    <xf numFmtId="167" fontId="2" fillId="0" borderId="18" xfId="0" applyNumberFormat="1" applyFont="1" applyBorder="1" applyAlignment="1">
      <alignment horizontal="center" vertical="center"/>
    </xf>
    <xf numFmtId="166" fontId="5" fillId="0" borderId="19" xfId="0" applyNumberFormat="1" applyFont="1" applyBorder="1" applyAlignment="1">
      <alignment horizontal="center" vertical="center"/>
    </xf>
    <xf numFmtId="166" fontId="2" fillId="0" borderId="13" xfId="0" applyNumberFormat="1" applyFont="1" applyBorder="1" applyAlignment="1">
      <alignment horizontal="center" vertical="center"/>
    </xf>
    <xf numFmtId="167" fontId="2" fillId="0" borderId="13" xfId="0" applyNumberFormat="1" applyFont="1" applyBorder="1" applyAlignment="1">
      <alignment horizontal="center" vertical="center"/>
    </xf>
    <xf numFmtId="166" fontId="5" fillId="0" borderId="6" xfId="0" applyNumberFormat="1" applyFont="1" applyBorder="1" applyAlignment="1">
      <alignment horizontal="center" vertical="center"/>
    </xf>
    <xf numFmtId="0" fontId="5" fillId="3" borderId="3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2" fillId="0" borderId="10" xfId="0" applyFont="1" applyBorder="1" applyAlignment="1">
      <alignment horizontal="center" vertical="center" wrapText="1"/>
    </xf>
    <xf numFmtId="168" fontId="2" fillId="0" borderId="11" xfId="0" applyNumberFormat="1" applyFont="1" applyBorder="1" applyAlignment="1">
      <alignment horizontal="center" vertical="center" wrapText="1"/>
    </xf>
    <xf numFmtId="0" fontId="2" fillId="0" borderId="33" xfId="0" applyFont="1" applyBorder="1" applyAlignment="1">
      <alignment horizontal="center" vertical="center" wrapText="1"/>
    </xf>
    <xf numFmtId="9" fontId="2" fillId="0" borderId="10" xfId="2" applyFont="1" applyBorder="1" applyAlignment="1" applyProtection="1">
      <alignment horizontal="center" vertical="center" wrapText="1"/>
    </xf>
    <xf numFmtId="169" fontId="5" fillId="0" borderId="12" xfId="1" applyNumberFormat="1" applyFont="1" applyBorder="1" applyAlignment="1" applyProtection="1">
      <alignment horizontal="center" vertical="center" wrapText="1"/>
    </xf>
    <xf numFmtId="10" fontId="2" fillId="0" borderId="10" xfId="2" applyNumberFormat="1" applyFont="1" applyBorder="1" applyAlignment="1" applyProtection="1">
      <alignment horizontal="center" vertical="center" wrapText="1"/>
    </xf>
    <xf numFmtId="168" fontId="2" fillId="0" borderId="15" xfId="0" applyNumberFormat="1" applyFont="1" applyBorder="1" applyAlignment="1">
      <alignment horizontal="center" vertical="center" wrapText="1"/>
    </xf>
    <xf numFmtId="0" fontId="2" fillId="0" borderId="34" xfId="0" applyFont="1" applyBorder="1" applyAlignment="1">
      <alignment horizontal="center" vertical="center" wrapText="1"/>
    </xf>
    <xf numFmtId="9" fontId="2" fillId="0" borderId="14" xfId="2" applyFont="1" applyBorder="1" applyAlignment="1" applyProtection="1">
      <alignment horizontal="center" vertical="center" wrapText="1"/>
    </xf>
    <xf numFmtId="169" fontId="5" fillId="0" borderId="16" xfId="1" applyNumberFormat="1" applyFont="1" applyBorder="1" applyAlignment="1" applyProtection="1">
      <alignment horizontal="center" vertical="center" wrapText="1"/>
    </xf>
    <xf numFmtId="10" fontId="2" fillId="0" borderId="14" xfId="2" applyNumberFormat="1" applyFont="1" applyBorder="1" applyAlignment="1" applyProtection="1">
      <alignment horizontal="center" vertical="center" wrapText="1"/>
    </xf>
    <xf numFmtId="0" fontId="2" fillId="0" borderId="5" xfId="0" applyFont="1" applyBorder="1" applyAlignment="1">
      <alignment horizontal="center" vertical="center" wrapText="1"/>
    </xf>
    <xf numFmtId="168" fontId="2" fillId="0" borderId="13" xfId="0" applyNumberFormat="1" applyFont="1" applyBorder="1" applyAlignment="1">
      <alignment horizontal="center" vertical="center" wrapText="1"/>
    </xf>
    <xf numFmtId="0" fontId="2" fillId="0" borderId="35" xfId="0" applyFont="1" applyBorder="1" applyAlignment="1">
      <alignment horizontal="center" vertical="center" wrapText="1"/>
    </xf>
    <xf numFmtId="9" fontId="2" fillId="0" borderId="5" xfId="2" applyFont="1" applyBorder="1" applyAlignment="1" applyProtection="1">
      <alignment horizontal="center" vertical="center" wrapText="1"/>
    </xf>
    <xf numFmtId="169" fontId="5" fillId="0" borderId="6" xfId="1" applyNumberFormat="1" applyFont="1" applyBorder="1" applyAlignment="1" applyProtection="1">
      <alignment horizontal="center" vertical="center" wrapText="1"/>
    </xf>
    <xf numFmtId="10" fontId="2" fillId="0" borderId="5" xfId="2" applyNumberFormat="1" applyFont="1" applyBorder="1" applyAlignment="1" applyProtection="1">
      <alignment horizontal="center" vertical="center" wrapText="1"/>
    </xf>
    <xf numFmtId="0" fontId="5" fillId="3" borderId="20" xfId="0" applyFont="1" applyFill="1" applyBorder="1" applyAlignment="1">
      <alignment horizontal="center" vertical="center" wrapText="1"/>
    </xf>
    <xf numFmtId="0" fontId="5" fillId="3" borderId="22" xfId="0" applyFont="1" applyFill="1" applyBorder="1" applyAlignment="1">
      <alignment horizontal="center" vertical="center" wrapText="1"/>
    </xf>
    <xf numFmtId="168" fontId="2" fillId="0" borderId="11" xfId="0" applyNumberFormat="1" applyFont="1" applyBorder="1" applyAlignment="1">
      <alignment horizontal="center" vertical="center" wrapText="1"/>
    </xf>
    <xf numFmtId="168" fontId="2" fillId="0" borderId="12" xfId="0" applyNumberFormat="1" applyFont="1" applyBorder="1" applyAlignment="1">
      <alignment horizontal="center" vertical="center" wrapText="1"/>
    </xf>
    <xf numFmtId="168" fontId="2" fillId="0" borderId="15" xfId="0" applyNumberFormat="1" applyFont="1" applyBorder="1" applyAlignment="1">
      <alignment horizontal="center" vertical="center" wrapText="1"/>
    </xf>
    <xf numFmtId="168" fontId="2" fillId="0" borderId="16" xfId="0" applyNumberFormat="1" applyFont="1" applyBorder="1" applyAlignment="1">
      <alignment horizontal="center" vertical="center" wrapText="1"/>
    </xf>
    <xf numFmtId="168" fontId="2" fillId="0" borderId="18" xfId="0" applyNumberFormat="1" applyFont="1" applyBorder="1" applyAlignment="1">
      <alignment horizontal="center" vertical="center" wrapText="1"/>
    </xf>
    <xf numFmtId="168" fontId="2" fillId="0" borderId="19" xfId="0" applyNumberFormat="1" applyFont="1" applyBorder="1" applyAlignment="1">
      <alignment horizontal="center" vertical="center" wrapText="1"/>
    </xf>
    <xf numFmtId="168" fontId="5" fillId="3" borderId="21" xfId="0" applyNumberFormat="1" applyFont="1" applyFill="1" applyBorder="1" applyAlignment="1">
      <alignment horizontal="center" vertical="center" wrapText="1"/>
    </xf>
    <xf numFmtId="168" fontId="5" fillId="3" borderId="22" xfId="0" applyNumberFormat="1" applyFont="1" applyFill="1" applyBorder="1" applyAlignment="1">
      <alignment horizontal="center" vertical="center" wrapText="1"/>
    </xf>
    <xf numFmtId="168" fontId="2" fillId="0" borderId="11" xfId="0" applyNumberFormat="1" applyFont="1" applyBorder="1" applyAlignment="1">
      <alignment horizontal="center" vertical="center"/>
    </xf>
    <xf numFmtId="168" fontId="2" fillId="0" borderId="15" xfId="0" applyNumberFormat="1" applyFont="1" applyBorder="1" applyAlignment="1">
      <alignment horizontal="center" vertical="center"/>
    </xf>
    <xf numFmtId="168" fontId="2" fillId="0" borderId="18" xfId="0" applyNumberFormat="1" applyFont="1" applyBorder="1" applyAlignment="1">
      <alignment horizontal="center" vertical="center"/>
    </xf>
    <xf numFmtId="168" fontId="2" fillId="0" borderId="13" xfId="0" applyNumberFormat="1" applyFont="1" applyBorder="1" applyAlignment="1">
      <alignment horizontal="center" vertical="center"/>
    </xf>
    <xf numFmtId="0" fontId="8" fillId="3" borderId="2" xfId="0" applyFont="1" applyFill="1" applyBorder="1" applyAlignment="1">
      <alignment horizontal="center" vertical="center"/>
    </xf>
    <xf numFmtId="0" fontId="8" fillId="0" borderId="0" xfId="0" applyFont="1" applyBorder="1" applyAlignment="1">
      <alignment vertical="center"/>
    </xf>
    <xf numFmtId="164" fontId="8" fillId="3" borderId="2" xfId="3" applyNumberFormat="1" applyFont="1" applyFill="1" applyBorder="1" applyAlignment="1" applyProtection="1">
      <alignment horizontal="center" vertical="center"/>
    </xf>
    <xf numFmtId="0" fontId="2" fillId="0" borderId="3" xfId="0" applyFont="1" applyBorder="1" applyAlignment="1">
      <alignment horizontal="center" vertical="center"/>
    </xf>
    <xf numFmtId="3" fontId="2" fillId="0" borderId="28" xfId="3" applyNumberFormat="1" applyFont="1" applyBorder="1" applyAlignment="1" applyProtection="1">
      <alignment horizontal="center" vertical="center"/>
    </xf>
    <xf numFmtId="164" fontId="2" fillId="0" borderId="28" xfId="3" applyNumberFormat="1" applyFont="1" applyBorder="1" applyAlignment="1" applyProtection="1">
      <alignment horizontal="center" vertical="center"/>
    </xf>
    <xf numFmtId="4" fontId="7" fillId="0" borderId="37" xfId="0" applyNumberFormat="1" applyFont="1" applyBorder="1" applyAlignment="1">
      <alignment horizontal="center" vertical="center"/>
    </xf>
    <xf numFmtId="0" fontId="2" fillId="0" borderId="14" xfId="0" applyFont="1" applyBorder="1" applyAlignment="1">
      <alignment horizontal="center" vertical="center"/>
    </xf>
    <xf numFmtId="3" fontId="2" fillId="0" borderId="15" xfId="3" applyNumberFormat="1" applyFont="1" applyBorder="1" applyAlignment="1" applyProtection="1">
      <alignment horizontal="center" vertical="center"/>
    </xf>
    <xf numFmtId="164" fontId="2" fillId="0" borderId="15" xfId="3" applyNumberFormat="1" applyFont="1" applyBorder="1" applyAlignment="1" applyProtection="1">
      <alignment horizontal="center" vertical="center"/>
    </xf>
    <xf numFmtId="4" fontId="7" fillId="0" borderId="38" xfId="0" applyNumberFormat="1" applyFont="1" applyBorder="1" applyAlignment="1">
      <alignment horizontal="center" vertical="center"/>
    </xf>
    <xf numFmtId="0" fontId="2" fillId="0" borderId="5" xfId="0" applyFont="1" applyBorder="1" applyAlignment="1">
      <alignment horizontal="center" vertical="center"/>
    </xf>
    <xf numFmtId="3" fontId="2" fillId="0" borderId="13" xfId="3" applyNumberFormat="1" applyFont="1" applyBorder="1" applyAlignment="1" applyProtection="1">
      <alignment horizontal="center" vertical="center"/>
    </xf>
    <xf numFmtId="164" fontId="2" fillId="0" borderId="13" xfId="3" applyNumberFormat="1" applyFont="1" applyBorder="1" applyAlignment="1" applyProtection="1">
      <alignment horizontal="center" vertical="center"/>
    </xf>
    <xf numFmtId="4" fontId="7" fillId="0" borderId="39" xfId="0" applyNumberFormat="1" applyFont="1" applyBorder="1" applyAlignment="1">
      <alignment horizontal="center" vertical="center"/>
    </xf>
    <xf numFmtId="4" fontId="8" fillId="3" borderId="40" xfId="0" applyNumberFormat="1" applyFont="1" applyFill="1" applyBorder="1" applyAlignment="1">
      <alignment horizontal="center" vertical="center"/>
    </xf>
    <xf numFmtId="0" fontId="2" fillId="0" borderId="0" xfId="0" applyFont="1" applyBorder="1" applyAlignment="1">
      <alignment horizontal="center" vertical="center"/>
    </xf>
    <xf numFmtId="164" fontId="2" fillId="0" borderId="0" xfId="3" applyNumberFormat="1" applyFont="1" applyBorder="1" applyAlignment="1" applyProtection="1">
      <alignment horizontal="center" vertical="center"/>
    </xf>
    <xf numFmtId="164" fontId="2" fillId="0" borderId="0" xfId="0" applyNumberFormat="1" applyFont="1" applyBorder="1" applyAlignment="1">
      <alignment horizontal="center" vertical="center"/>
    </xf>
    <xf numFmtId="0" fontId="8" fillId="0" borderId="0" xfId="0" applyFont="1" applyBorder="1" applyAlignment="1">
      <alignment horizontal="center"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4" fontId="2" fillId="0" borderId="11" xfId="3" applyNumberFormat="1" applyFont="1" applyBorder="1" applyAlignment="1" applyProtection="1">
      <alignment horizontal="center" vertical="center"/>
    </xf>
    <xf numFmtId="4" fontId="8" fillId="0" borderId="12" xfId="3" applyNumberFormat="1" applyFont="1" applyBorder="1" applyAlignment="1" applyProtection="1">
      <alignment horizontal="center" vertical="center"/>
    </xf>
    <xf numFmtId="0" fontId="2" fillId="0" borderId="0" xfId="0" applyFont="1" applyBorder="1" applyAlignment="1">
      <alignment horizontal="center" vertical="center"/>
    </xf>
    <xf numFmtId="4" fontId="2" fillId="0" borderId="15" xfId="3" applyNumberFormat="1" applyFont="1" applyBorder="1" applyAlignment="1" applyProtection="1">
      <alignment horizontal="center" vertical="center"/>
    </xf>
    <xf numFmtId="4" fontId="8" fillId="0" borderId="16" xfId="3" applyNumberFormat="1" applyFont="1" applyBorder="1" applyAlignment="1" applyProtection="1">
      <alignment horizontal="center" vertical="center"/>
    </xf>
    <xf numFmtId="4" fontId="2" fillId="0" borderId="13" xfId="3" applyNumberFormat="1" applyFont="1" applyBorder="1" applyAlignment="1" applyProtection="1">
      <alignment horizontal="center" vertical="center"/>
    </xf>
    <xf numFmtId="4" fontId="8" fillId="0" borderId="6" xfId="3" applyNumberFormat="1" applyFont="1" applyBorder="1" applyAlignment="1" applyProtection="1">
      <alignment horizontal="center" vertical="center"/>
    </xf>
    <xf numFmtId="4" fontId="2" fillId="0" borderId="28" xfId="3" applyNumberFormat="1" applyFont="1" applyBorder="1" applyAlignment="1" applyProtection="1">
      <alignment horizontal="center" vertical="center"/>
    </xf>
    <xf numFmtId="4" fontId="8" fillId="0" borderId="4" xfId="3" applyNumberFormat="1" applyFont="1" applyBorder="1" applyAlignment="1" applyProtection="1">
      <alignment horizontal="center" vertical="center"/>
    </xf>
    <xf numFmtId="4" fontId="2" fillId="8" borderId="28" xfId="3" applyNumberFormat="1" applyFont="1" applyFill="1" applyBorder="1" applyAlignment="1" applyProtection="1">
      <alignment horizontal="center" vertical="center"/>
    </xf>
    <xf numFmtId="1" fontId="2" fillId="0" borderId="28" xfId="3" applyNumberFormat="1" applyFont="1" applyBorder="1" applyAlignment="1" applyProtection="1">
      <alignment horizontal="center" vertical="center"/>
    </xf>
    <xf numFmtId="2" fontId="2" fillId="0" borderId="28" xfId="3" applyNumberFormat="1" applyFont="1" applyBorder="1" applyAlignment="1" applyProtection="1">
      <alignment horizontal="center" vertical="center"/>
    </xf>
    <xf numFmtId="4" fontId="2" fillId="0" borderId="4" xfId="0" applyNumberFormat="1" applyFont="1" applyBorder="1" applyAlignment="1">
      <alignment horizontal="center" vertical="center"/>
    </xf>
    <xf numFmtId="4" fontId="2" fillId="8" borderId="15" xfId="3" applyNumberFormat="1" applyFont="1" applyFill="1" applyBorder="1" applyAlignment="1" applyProtection="1">
      <alignment horizontal="center" vertical="center"/>
    </xf>
    <xf numFmtId="1" fontId="2" fillId="0" borderId="15" xfId="3" applyNumberFormat="1" applyFont="1" applyBorder="1" applyAlignment="1" applyProtection="1">
      <alignment horizontal="center" vertical="center"/>
    </xf>
    <xf numFmtId="2" fontId="2" fillId="0" borderId="15" xfId="3" applyNumberFormat="1" applyFont="1" applyBorder="1" applyAlignment="1" applyProtection="1">
      <alignment horizontal="center" vertical="center"/>
    </xf>
    <xf numFmtId="4" fontId="2" fillId="0" borderId="16" xfId="0" applyNumberFormat="1" applyFont="1" applyBorder="1" applyAlignment="1">
      <alignment horizontal="center" vertical="center"/>
    </xf>
    <xf numFmtId="4" fontId="5" fillId="0" borderId="16" xfId="0" applyNumberFormat="1" applyFont="1" applyBorder="1" applyAlignment="1">
      <alignment horizontal="center" vertical="center"/>
    </xf>
    <xf numFmtId="0" fontId="7" fillId="0" borderId="14" xfId="0" applyFont="1" applyBorder="1" applyAlignment="1">
      <alignment horizontal="center" vertical="center"/>
    </xf>
    <xf numFmtId="2" fontId="2" fillId="0" borderId="15" xfId="0" applyNumberFormat="1" applyFont="1" applyBorder="1" applyAlignment="1">
      <alignment horizontal="center" vertical="center"/>
    </xf>
    <xf numFmtId="4" fontId="2" fillId="8" borderId="13" xfId="3" applyNumberFormat="1" applyFont="1" applyFill="1" applyBorder="1" applyAlignment="1" applyProtection="1">
      <alignment horizontal="center" vertical="center"/>
    </xf>
    <xf numFmtId="1" fontId="2" fillId="0" borderId="13" xfId="3" applyNumberFormat="1" applyFont="1" applyBorder="1" applyAlignment="1" applyProtection="1">
      <alignment horizontal="center" vertical="center"/>
    </xf>
    <xf numFmtId="2" fontId="2" fillId="0" borderId="13" xfId="3" applyNumberFormat="1" applyFont="1" applyBorder="1" applyAlignment="1" applyProtection="1">
      <alignment horizontal="center" vertical="center"/>
    </xf>
    <xf numFmtId="4" fontId="2" fillId="0" borderId="6" xfId="0" applyNumberFormat="1" applyFont="1" applyBorder="1" applyAlignment="1">
      <alignment horizontal="center" vertical="center"/>
    </xf>
    <xf numFmtId="4" fontId="8" fillId="3" borderId="41" xfId="0" applyNumberFormat="1" applyFont="1" applyFill="1" applyBorder="1" applyAlignment="1">
      <alignment horizontal="center" vertical="center"/>
    </xf>
    <xf numFmtId="4" fontId="5" fillId="3" borderId="2" xfId="0" applyNumberFormat="1"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164" fontId="8" fillId="3" borderId="22" xfId="0" applyNumberFormat="1" applyFont="1" applyFill="1" applyBorder="1" applyAlignment="1">
      <alignment horizontal="center" vertical="center" wrapText="1"/>
    </xf>
    <xf numFmtId="4" fontId="8" fillId="0" borderId="12" xfId="0" applyNumberFormat="1" applyFont="1" applyBorder="1" applyAlignment="1">
      <alignment horizontal="center" vertical="center"/>
    </xf>
    <xf numFmtId="4" fontId="8" fillId="0" borderId="16" xfId="0" applyNumberFormat="1" applyFont="1" applyBorder="1" applyAlignment="1">
      <alignment horizontal="center" vertical="center"/>
    </xf>
    <xf numFmtId="4" fontId="2" fillId="0" borderId="18" xfId="3" applyNumberFormat="1" applyFont="1" applyBorder="1" applyAlignment="1" applyProtection="1">
      <alignment horizontal="center" vertical="center"/>
    </xf>
    <xf numFmtId="4" fontId="8" fillId="0" borderId="19"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0" borderId="16" xfId="0" applyNumberFormat="1" applyFont="1" applyBorder="1" applyAlignment="1">
      <alignment horizontal="center" vertical="center"/>
    </xf>
    <xf numFmtId="4" fontId="8" fillId="0" borderId="6" xfId="0" applyNumberFormat="1" applyFont="1" applyBorder="1" applyAlignment="1">
      <alignment horizontal="center" vertical="center"/>
    </xf>
    <xf numFmtId="0" fontId="8" fillId="3" borderId="8" xfId="0" applyFont="1" applyFill="1" applyBorder="1" applyAlignment="1">
      <alignment horizontal="center" vertical="center" wrapText="1"/>
    </xf>
    <xf numFmtId="4" fontId="7" fillId="0" borderId="12" xfId="0" applyNumberFormat="1" applyFont="1" applyBorder="1" applyAlignment="1">
      <alignment horizontal="center" vertical="center"/>
    </xf>
    <xf numFmtId="4" fontId="7" fillId="0" borderId="16" xfId="0" applyNumberFormat="1" applyFont="1" applyBorder="1" applyAlignment="1">
      <alignment horizontal="center" vertical="center"/>
    </xf>
    <xf numFmtId="4" fontId="7" fillId="0" borderId="19"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6" xfId="0" applyNumberFormat="1" applyFont="1" applyBorder="1" applyAlignment="1">
      <alignment horizontal="center" vertical="center"/>
    </xf>
    <xf numFmtId="4" fontId="7" fillId="0" borderId="6" xfId="0" applyNumberFormat="1" applyFont="1" applyBorder="1" applyAlignment="1">
      <alignment horizontal="center" vertical="center"/>
    </xf>
    <xf numFmtId="0" fontId="7" fillId="0" borderId="14" xfId="0" applyFont="1" applyBorder="1" applyAlignment="1">
      <alignment horizontal="center" vertical="center"/>
    </xf>
    <xf numFmtId="10" fontId="7" fillId="0" borderId="16" xfId="2" applyNumberFormat="1" applyFont="1" applyBorder="1" applyAlignment="1" applyProtection="1">
      <alignment horizontal="center" vertical="center"/>
    </xf>
    <xf numFmtId="10" fontId="7" fillId="0" borderId="6" xfId="2" applyNumberFormat="1" applyFont="1" applyBorder="1" applyAlignment="1" applyProtection="1">
      <alignment horizontal="center" vertical="center"/>
    </xf>
    <xf numFmtId="170" fontId="2" fillId="0" borderId="11" xfId="3" applyNumberFormat="1" applyFont="1" applyBorder="1" applyAlignment="1" applyProtection="1">
      <alignment horizontal="center" vertical="center"/>
    </xf>
    <xf numFmtId="170" fontId="2" fillId="0" borderId="15" xfId="3" applyNumberFormat="1" applyFont="1" applyBorder="1" applyAlignment="1" applyProtection="1">
      <alignment horizontal="center" vertical="center"/>
    </xf>
    <xf numFmtId="170" fontId="2" fillId="0" borderId="18" xfId="3" applyNumberFormat="1" applyFont="1" applyBorder="1" applyAlignment="1" applyProtection="1">
      <alignment horizontal="center" vertical="center"/>
    </xf>
    <xf numFmtId="170" fontId="2" fillId="0" borderId="13" xfId="3" applyNumberFormat="1" applyFont="1" applyBorder="1" applyAlignment="1" applyProtection="1">
      <alignment horizontal="center" vertical="center"/>
    </xf>
    <xf numFmtId="0" fontId="5" fillId="3" borderId="7" xfId="0" applyFont="1" applyFill="1" applyBorder="1" applyAlignment="1">
      <alignment horizontal="center" vertical="center" wrapText="1"/>
    </xf>
    <xf numFmtId="166" fontId="2" fillId="0" borderId="16" xfId="0" applyNumberFormat="1" applyFont="1" applyBorder="1" applyAlignment="1">
      <alignment horizontal="center" vertical="center"/>
    </xf>
    <xf numFmtId="0" fontId="9" fillId="0" borderId="5" xfId="0" applyFont="1" applyBorder="1" applyAlignment="1">
      <alignment horizontal="center" vertical="center" wrapText="1"/>
    </xf>
    <xf numFmtId="166" fontId="9" fillId="0" borderId="13" xfId="0" applyNumberFormat="1" applyFont="1" applyBorder="1" applyAlignment="1">
      <alignment horizontal="center" vertical="center"/>
    </xf>
    <xf numFmtId="166" fontId="9" fillId="0" borderId="6" xfId="0" applyNumberFormat="1" applyFont="1" applyBorder="1" applyAlignment="1">
      <alignment horizontal="center" vertical="center"/>
    </xf>
    <xf numFmtId="166" fontId="5" fillId="3" borderId="21" xfId="0" applyNumberFormat="1" applyFont="1" applyFill="1" applyBorder="1" applyAlignment="1">
      <alignment horizontal="center" vertical="center"/>
    </xf>
    <xf numFmtId="166" fontId="5" fillId="3" borderId="22" xfId="0" applyNumberFormat="1" applyFont="1" applyFill="1" applyBorder="1" applyAlignment="1">
      <alignment horizontal="center" vertical="center"/>
    </xf>
    <xf numFmtId="0" fontId="2" fillId="0" borderId="0" xfId="0" applyFont="1"/>
    <xf numFmtId="0" fontId="5" fillId="0" borderId="2" xfId="0" applyFont="1" applyBorder="1" applyAlignment="1">
      <alignment horizontal="center" vertical="center" wrapText="1"/>
    </xf>
    <xf numFmtId="0" fontId="5" fillId="0" borderId="32"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1" xfId="0" applyFont="1" applyBorder="1" applyAlignment="1">
      <alignment vertical="center" wrapText="1"/>
    </xf>
    <xf numFmtId="0" fontId="2" fillId="0" borderId="41" xfId="0" applyFont="1" applyBorder="1" applyAlignment="1">
      <alignment horizontal="center" vertical="center" wrapText="1"/>
    </xf>
    <xf numFmtId="0" fontId="5" fillId="0" borderId="0" xfId="0" applyFont="1" applyAlignment="1">
      <alignment vertical="center"/>
    </xf>
    <xf numFmtId="10" fontId="2" fillId="0" borderId="41" xfId="0" applyNumberFormat="1" applyFont="1" applyBorder="1" applyAlignment="1">
      <alignment horizontal="center" vertical="center" wrapText="1"/>
    </xf>
    <xf numFmtId="0" fontId="2" fillId="4" borderId="41" xfId="0" applyFont="1" applyFill="1" applyBorder="1" applyAlignment="1">
      <alignment horizontal="center" vertical="center" wrapText="1"/>
    </xf>
    <xf numFmtId="0" fontId="2" fillId="0" borderId="41" xfId="0" applyFont="1" applyBorder="1" applyAlignment="1">
      <alignment horizontal="justify" vertical="center" wrapText="1"/>
    </xf>
    <xf numFmtId="0" fontId="5" fillId="0" borderId="32" xfId="0" applyFont="1" applyBorder="1" applyAlignment="1">
      <alignment vertical="center" wrapText="1"/>
    </xf>
    <xf numFmtId="0" fontId="5" fillId="0" borderId="40" xfId="0" applyFont="1" applyBorder="1" applyAlignment="1">
      <alignment horizontal="center" vertical="center" wrapText="1"/>
    </xf>
    <xf numFmtId="0" fontId="0" fillId="0" borderId="0" xfId="0" applyAlignment="1">
      <alignment horizontal="center" vertical="center" wrapText="1"/>
    </xf>
    <xf numFmtId="0" fontId="0" fillId="7" borderId="0" xfId="0" applyFill="1" applyAlignment="1">
      <alignment horizontal="center" vertical="center" wrapText="1"/>
    </xf>
    <xf numFmtId="0" fontId="13" fillId="0" borderId="43" xfId="0" applyFont="1" applyBorder="1" applyAlignment="1">
      <alignment horizontal="center" vertical="center" wrapText="1"/>
    </xf>
    <xf numFmtId="0" fontId="15" fillId="0" borderId="43" xfId="0" applyFont="1" applyBorder="1" applyAlignment="1">
      <alignment horizontal="center"/>
    </xf>
    <xf numFmtId="0" fontId="16" fillId="10" borderId="43" xfId="0" applyFont="1" applyFill="1" applyBorder="1" applyAlignment="1">
      <alignment horizontal="center" vertical="center" wrapText="1"/>
    </xf>
    <xf numFmtId="0" fontId="13" fillId="11" borderId="43" xfId="0" applyFont="1" applyFill="1" applyBorder="1" applyAlignment="1">
      <alignment horizontal="center" vertical="center" wrapText="1"/>
    </xf>
    <xf numFmtId="0" fontId="14" fillId="7" borderId="45" xfId="0" applyFont="1" applyFill="1" applyBorder="1" applyAlignment="1">
      <alignment horizontal="center" vertical="center" wrapText="1"/>
    </xf>
    <xf numFmtId="0" fontId="17" fillId="12" borderId="43" xfId="0" applyFont="1" applyFill="1" applyBorder="1" applyAlignment="1">
      <alignment horizontal="center" vertical="center" wrapText="1"/>
    </xf>
    <xf numFmtId="0" fontId="13" fillId="12" borderId="43" xfId="0" applyFont="1" applyFill="1" applyBorder="1" applyAlignment="1">
      <alignment horizontal="center" vertical="center" wrapText="1"/>
    </xf>
    <xf numFmtId="0" fontId="17" fillId="11" borderId="43" xfId="0" applyFont="1" applyFill="1" applyBorder="1" applyAlignment="1">
      <alignment horizontal="center" vertical="center" wrapText="1"/>
    </xf>
    <xf numFmtId="0" fontId="20" fillId="7" borderId="46" xfId="0" applyFont="1" applyFill="1" applyBorder="1" applyAlignment="1">
      <alignment horizontal="left" vertical="center" wrapText="1"/>
    </xf>
    <xf numFmtId="4" fontId="21" fillId="7" borderId="43" xfId="0" applyNumberFormat="1" applyFont="1" applyFill="1" applyBorder="1" applyAlignment="1">
      <alignment horizontal="center" vertical="center" wrapText="1"/>
    </xf>
    <xf numFmtId="4" fontId="0" fillId="0" borderId="43" xfId="0" applyNumberFormat="1" applyBorder="1" applyAlignment="1">
      <alignment horizontal="center" vertical="center" wrapText="1"/>
    </xf>
    <xf numFmtId="4" fontId="22" fillId="0" borderId="43" xfId="0" applyNumberFormat="1" applyFont="1" applyBorder="1" applyAlignment="1">
      <alignment horizontal="center" vertical="center" wrapText="1"/>
    </xf>
    <xf numFmtId="4" fontId="21" fillId="0" borderId="43" xfId="0" applyNumberFormat="1" applyFont="1" applyBorder="1" applyAlignment="1">
      <alignment horizontal="center" vertical="center" wrapText="1"/>
    </xf>
    <xf numFmtId="4" fontId="13" fillId="13" borderId="43" xfId="0" applyNumberFormat="1" applyFont="1" applyFill="1" applyBorder="1" applyAlignment="1">
      <alignment horizontal="center" vertical="center" wrapText="1"/>
    </xf>
    <xf numFmtId="0" fontId="20" fillId="7" borderId="45" xfId="0" applyFont="1" applyFill="1" applyBorder="1" applyAlignment="1">
      <alignment horizontal="center" wrapText="1"/>
    </xf>
    <xf numFmtId="4" fontId="13" fillId="14" borderId="43" xfId="0" applyNumberFormat="1" applyFont="1" applyFill="1" applyBorder="1" applyAlignment="1">
      <alignment horizontal="center" vertical="center" wrapText="1"/>
    </xf>
    <xf numFmtId="0" fontId="20" fillId="7" borderId="46" xfId="0" applyFont="1" applyFill="1" applyBorder="1" applyAlignment="1">
      <alignment horizontal="center" wrapText="1"/>
    </xf>
    <xf numFmtId="0" fontId="23" fillId="7" borderId="46" xfId="0" applyFont="1" applyFill="1" applyBorder="1" applyAlignment="1">
      <alignment horizontal="right" vertical="center" wrapText="1"/>
    </xf>
    <xf numFmtId="4" fontId="23" fillId="7" borderId="43" xfId="0" applyNumberFormat="1" applyFont="1" applyFill="1" applyBorder="1" applyAlignment="1">
      <alignment horizontal="center" vertical="center" wrapText="1"/>
    </xf>
    <xf numFmtId="4" fontId="24" fillId="13" borderId="43" xfId="0" applyNumberFormat="1" applyFont="1" applyFill="1" applyBorder="1" applyAlignment="1">
      <alignment horizontal="center" vertical="center" wrapText="1"/>
    </xf>
    <xf numFmtId="4" fontId="24" fillId="14" borderId="43" xfId="0" applyNumberFormat="1" applyFont="1" applyFill="1" applyBorder="1" applyAlignment="1">
      <alignment horizontal="center" vertical="center" wrapText="1"/>
    </xf>
    <xf numFmtId="4" fontId="25" fillId="0" borderId="43" xfId="0" applyNumberFormat="1" applyFont="1" applyBorder="1" applyAlignment="1">
      <alignment horizontal="center" vertical="center" wrapText="1"/>
    </xf>
    <xf numFmtId="4" fontId="23" fillId="0" borderId="43" xfId="0" applyNumberFormat="1" applyFont="1" applyBorder="1" applyAlignment="1">
      <alignment horizontal="center" vertical="center" wrapText="1"/>
    </xf>
    <xf numFmtId="4" fontId="26" fillId="13" borderId="43" xfId="0" applyNumberFormat="1" applyFont="1" applyFill="1" applyBorder="1" applyAlignment="1">
      <alignment horizontal="center" vertical="center" wrapText="1"/>
    </xf>
    <xf numFmtId="0" fontId="23" fillId="7" borderId="46" xfId="0" applyFont="1" applyFill="1" applyBorder="1" applyAlignment="1">
      <alignment horizontal="center" wrapText="1"/>
    </xf>
    <xf numFmtId="4" fontId="26" fillId="14" borderId="43" xfId="0" applyNumberFormat="1" applyFont="1" applyFill="1" applyBorder="1" applyAlignment="1">
      <alignment horizontal="center" vertical="center" wrapText="1"/>
    </xf>
    <xf numFmtId="0" fontId="14" fillId="15" borderId="46" xfId="0" applyFont="1" applyFill="1" applyBorder="1" applyAlignment="1">
      <alignment horizontal="right" vertical="center" wrapText="1"/>
    </xf>
    <xf numFmtId="4" fontId="17" fillId="15" borderId="43" xfId="0" applyNumberFormat="1" applyFont="1" applyFill="1" applyBorder="1" applyAlignment="1">
      <alignment horizontal="center" vertical="center" wrapText="1"/>
    </xf>
    <xf numFmtId="4" fontId="17" fillId="13" borderId="43" xfId="0" applyNumberFormat="1" applyFont="1" applyFill="1" applyBorder="1" applyAlignment="1">
      <alignment horizontal="center" vertical="center" wrapText="1"/>
    </xf>
    <xf numFmtId="4" fontId="17" fillId="14" borderId="43" xfId="0" applyNumberFormat="1" applyFont="1" applyFill="1" applyBorder="1" applyAlignment="1">
      <alignment horizontal="center" vertical="center" wrapText="1"/>
    </xf>
    <xf numFmtId="0" fontId="20" fillId="7" borderId="0" xfId="0" applyFont="1" applyFill="1" applyBorder="1" applyAlignment="1">
      <alignment horizontal="left" vertical="center" wrapText="1"/>
    </xf>
    <xf numFmtId="4" fontId="21" fillId="7" borderId="0" xfId="0" applyNumberFormat="1" applyFont="1" applyFill="1" applyBorder="1" applyAlignment="1">
      <alignment horizontal="center" vertical="center" wrapText="1"/>
    </xf>
    <xf numFmtId="4" fontId="0" fillId="7" borderId="0" xfId="0" applyNumberFormat="1" applyFill="1" applyBorder="1" applyAlignment="1">
      <alignment horizontal="center" vertical="center" wrapText="1"/>
    </xf>
    <xf numFmtId="0" fontId="27" fillId="12" borderId="43" xfId="0" applyFont="1" applyFill="1" applyBorder="1" applyAlignment="1">
      <alignment horizontal="center" vertical="center" wrapText="1"/>
    </xf>
    <xf numFmtId="0" fontId="20" fillId="7" borderId="46" xfId="0" applyFont="1" applyFill="1" applyBorder="1" applyAlignment="1">
      <alignment horizontal="center"/>
    </xf>
    <xf numFmtId="0" fontId="23" fillId="7" borderId="46" xfId="0" applyFont="1" applyFill="1" applyBorder="1" applyAlignment="1">
      <alignment horizontal="center"/>
    </xf>
    <xf numFmtId="0" fontId="20" fillId="7" borderId="45" xfId="0" applyFont="1" applyFill="1" applyBorder="1" applyAlignment="1">
      <alignment horizontal="left"/>
    </xf>
    <xf numFmtId="4" fontId="1" fillId="13" borderId="43" xfId="0" applyNumberFormat="1" applyFont="1" applyFill="1" applyBorder="1" applyAlignment="1">
      <alignment horizontal="center" vertical="center" wrapText="1"/>
    </xf>
    <xf numFmtId="4" fontId="23" fillId="13" borderId="43" xfId="0" applyNumberFormat="1" applyFont="1" applyFill="1" applyBorder="1" applyAlignment="1">
      <alignment horizontal="center" vertical="center" wrapText="1"/>
    </xf>
    <xf numFmtId="0" fontId="20" fillId="7" borderId="45" xfId="0" applyFont="1" applyFill="1" applyBorder="1" applyAlignment="1">
      <alignment horizontal="center"/>
    </xf>
    <xf numFmtId="0" fontId="20" fillId="7" borderId="46" xfId="0" applyFont="1" applyFill="1" applyBorder="1" applyAlignment="1">
      <alignment horizontal="left"/>
    </xf>
    <xf numFmtId="4" fontId="25" fillId="13" borderId="43" xfId="0" applyNumberFormat="1" applyFont="1" applyFill="1" applyBorder="1" applyAlignment="1">
      <alignment horizontal="center" vertical="center" wrapText="1"/>
    </xf>
    <xf numFmtId="0" fontId="5" fillId="2" borderId="0" xfId="0" applyFont="1" applyFill="1" applyBorder="1" applyAlignment="1">
      <alignment horizontal="center" vertical="center"/>
    </xf>
    <xf numFmtId="0" fontId="5" fillId="3" borderId="29"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29" xfId="0" applyFont="1" applyFill="1" applyBorder="1" applyAlignment="1">
      <alignment horizontal="center" vertical="center"/>
    </xf>
    <xf numFmtId="0" fontId="4" fillId="0" borderId="0" xfId="0" applyFont="1" applyBorder="1" applyAlignment="1">
      <alignment horizontal="center" vertical="center"/>
    </xf>
    <xf numFmtId="0" fontId="8" fillId="3" borderId="37" xfId="0" applyFont="1" applyFill="1" applyBorder="1" applyAlignment="1">
      <alignment horizontal="center" vertical="center" wrapText="1"/>
    </xf>
    <xf numFmtId="0" fontId="5" fillId="3" borderId="2" xfId="0" applyFont="1" applyFill="1" applyBorder="1" applyAlignment="1">
      <alignment horizontal="center" vertical="center"/>
    </xf>
    <xf numFmtId="0" fontId="4" fillId="0" borderId="0" xfId="0" applyFont="1" applyBorder="1" applyAlignment="1">
      <alignment horizontal="left" vertical="center" wrapText="1"/>
    </xf>
    <xf numFmtId="0" fontId="5" fillId="3" borderId="40" xfId="0" applyFont="1" applyFill="1" applyBorder="1" applyAlignment="1">
      <alignment horizontal="center" vertical="center"/>
    </xf>
    <xf numFmtId="0" fontId="5" fillId="3" borderId="36"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7" borderId="0" xfId="0" applyFont="1" applyFill="1" applyBorder="1" applyAlignment="1">
      <alignment horizontal="left" vertical="center" wrapText="1"/>
    </xf>
    <xf numFmtId="0" fontId="5" fillId="3" borderId="29"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6" fillId="0" borderId="0" xfId="0" applyFont="1" applyBorder="1" applyAlignment="1">
      <alignment horizontal="center" vertical="center" wrapText="1"/>
    </xf>
    <xf numFmtId="0" fontId="3" fillId="2" borderId="0" xfId="0" applyFont="1" applyFill="1" applyBorder="1" applyAlignment="1">
      <alignment horizontal="center"/>
    </xf>
    <xf numFmtId="0" fontId="5" fillId="3" borderId="0" xfId="0" applyFont="1" applyFill="1" applyBorder="1" applyAlignment="1">
      <alignment horizontal="center" vertical="center"/>
    </xf>
    <xf numFmtId="0" fontId="5" fillId="0" borderId="2" xfId="0" applyFont="1" applyBorder="1" applyAlignment="1">
      <alignment horizontal="center" vertical="center" wrapText="1"/>
    </xf>
    <xf numFmtId="0" fontId="5" fillId="9" borderId="0" xfId="0" applyFont="1" applyFill="1" applyBorder="1" applyAlignment="1">
      <alignment horizontal="center" vertical="center"/>
    </xf>
    <xf numFmtId="0" fontId="5" fillId="9" borderId="0" xfId="0" applyFont="1" applyFill="1" applyBorder="1" applyAlignment="1">
      <alignment horizontal="center" vertical="center" wrapText="1"/>
    </xf>
    <xf numFmtId="0" fontId="4" fillId="0" borderId="0" xfId="0" applyFont="1" applyBorder="1" applyAlignment="1">
      <alignment horizontal="center"/>
    </xf>
    <xf numFmtId="0" fontId="13" fillId="0" borderId="0" xfId="0" applyFont="1" applyBorder="1" applyAlignment="1">
      <alignment horizontal="center" vertical="center" wrapText="1"/>
    </xf>
    <xf numFmtId="0" fontId="14" fillId="7" borderId="42" xfId="0" applyFont="1" applyFill="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15" fillId="0" borderId="43" xfId="0" applyFont="1" applyBorder="1" applyAlignment="1">
      <alignment horizontal="center" vertical="center"/>
    </xf>
    <xf numFmtId="0" fontId="16" fillId="10" borderId="43" xfId="0" applyFont="1" applyFill="1" applyBorder="1" applyAlignment="1">
      <alignment horizontal="center" vertical="center" wrapText="1"/>
    </xf>
    <xf numFmtId="0" fontId="13" fillId="7" borderId="42" xfId="0" applyFont="1" applyFill="1" applyBorder="1" applyAlignment="1">
      <alignment horizontal="center" vertical="center" wrapText="1"/>
    </xf>
  </cellXfs>
  <cellStyles count="4">
    <cellStyle name="Normal" xfId="0" builtinId="0"/>
    <cellStyle name="Porcentagem" xfId="2" builtinId="5"/>
    <cellStyle name="Separador de milhares" xfId="1" builtinId="3"/>
    <cellStyle name="Texto Explicativo" xfId="3" builtinId="53"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F8CBAD"/>
      <rgbColor rgb="FF808080"/>
      <rgbColor rgb="FF9999FF"/>
      <rgbColor rgb="FF993366"/>
      <rgbColor rgb="FFFFFFCC"/>
      <rgbColor rgb="FFDEEBF7"/>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FE7F5"/>
      <rgbColor rgb="FFEEEEEE"/>
      <rgbColor rgb="FFFFFF99"/>
      <rgbColor rgb="FF9DC3E6"/>
      <rgbColor rgb="FFF4B183"/>
      <rgbColor rgb="FFFBE5D6"/>
      <rgbColor rgb="FFFFCC99"/>
      <rgbColor rgb="FF2E75B6"/>
      <rgbColor rgb="FF33CCCC"/>
      <rgbColor rgb="FF99CC00"/>
      <rgbColor rgb="FFFFCC00"/>
      <rgbColor rgb="FFFF9900"/>
      <rgbColor rgb="FFFF3333"/>
      <rgbColor rgb="FF666699"/>
      <rgbColor rgb="FF969696"/>
      <rgbColor rgb="FF003366"/>
      <rgbColor rgb="FF00B050"/>
      <rgbColor rgb="FF000001"/>
      <rgbColor rgb="FF333300"/>
      <rgbColor rgb="FFCE181E"/>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dimension ref="A1:AMK547"/>
  <sheetViews>
    <sheetView topLeftCell="A559" workbookViewId="0">
      <selection sqref="A1:H1"/>
    </sheetView>
  </sheetViews>
  <sheetFormatPr defaultRowHeight="15.6"/>
  <cols>
    <col min="1" max="1" width="32.109375" style="1" customWidth="1"/>
    <col min="2" max="2" width="19.33203125" style="1" customWidth="1"/>
    <col min="3" max="4" width="22.33203125" style="1" customWidth="1"/>
    <col min="5" max="5" width="18.5546875" style="1" customWidth="1"/>
    <col min="6" max="6" width="17.6640625" style="1" customWidth="1"/>
    <col min="7" max="7" width="15.88671875" style="1" customWidth="1"/>
    <col min="8" max="1025" width="9.109375" style="1" customWidth="1"/>
  </cols>
  <sheetData>
    <row r="1" spans="1:8" ht="19.2" customHeight="1">
      <c r="A1" s="291" t="s">
        <v>0</v>
      </c>
      <c r="B1" s="291"/>
      <c r="C1" s="291"/>
      <c r="D1" s="291"/>
      <c r="E1" s="291"/>
      <c r="F1" s="291"/>
      <c r="G1" s="291"/>
      <c r="H1" s="291"/>
    </row>
    <row r="2" spans="1:8" ht="19.2" customHeight="1">
      <c r="A2" s="291" t="s">
        <v>1</v>
      </c>
      <c r="B2" s="291"/>
      <c r="C2" s="291"/>
      <c r="D2" s="291"/>
      <c r="E2" s="291"/>
      <c r="F2" s="291"/>
      <c r="G2" s="291"/>
      <c r="H2" s="291"/>
    </row>
    <row r="3" spans="1:8" ht="141.6" customHeight="1">
      <c r="A3" s="281" t="s">
        <v>2</v>
      </c>
      <c r="B3" s="281"/>
      <c r="C3" s="281"/>
      <c r="D3" s="281"/>
      <c r="E3" s="281"/>
      <c r="F3" s="281"/>
      <c r="G3" s="281"/>
      <c r="H3" s="281"/>
    </row>
    <row r="4" spans="1:8" ht="19.2" customHeight="1">
      <c r="A4" s="2"/>
      <c r="B4" s="2"/>
      <c r="C4" s="2"/>
      <c r="D4" s="2"/>
      <c r="E4" s="2"/>
      <c r="F4" s="2"/>
      <c r="G4" s="3"/>
      <c r="H4" s="3"/>
    </row>
    <row r="5" spans="1:8" ht="19.2" customHeight="1">
      <c r="A5" s="274" t="s">
        <v>3</v>
      </c>
      <c r="B5" s="274"/>
      <c r="C5" s="274"/>
      <c r="D5" s="274"/>
      <c r="E5" s="274"/>
      <c r="F5" s="274"/>
      <c r="G5" s="274"/>
      <c r="H5" s="274"/>
    </row>
    <row r="6" spans="1:8" ht="32.4" customHeight="1">
      <c r="A6" s="281" t="s">
        <v>4</v>
      </c>
      <c r="B6" s="281"/>
      <c r="C6" s="281"/>
      <c r="D6" s="281"/>
      <c r="E6" s="281"/>
      <c r="F6" s="281"/>
      <c r="G6" s="281"/>
      <c r="H6" s="281"/>
    </row>
    <row r="7" spans="1:8" ht="19.2" customHeight="1">
      <c r="A7" s="2"/>
      <c r="B7" s="2"/>
      <c r="C7" s="2"/>
      <c r="D7" s="2"/>
      <c r="E7" s="2"/>
      <c r="F7" s="2"/>
      <c r="G7" s="3"/>
      <c r="H7" s="3"/>
    </row>
    <row r="8" spans="1:8" ht="19.2" customHeight="1">
      <c r="A8" s="285" t="s">
        <v>5</v>
      </c>
      <c r="B8" s="285"/>
      <c r="C8" s="285"/>
      <c r="D8" s="285"/>
      <c r="E8" s="285"/>
      <c r="F8" s="285"/>
      <c r="G8" s="285"/>
      <c r="H8" s="285"/>
    </row>
    <row r="9" spans="1:8" ht="27" customHeight="1">
      <c r="A9" s="281" t="s">
        <v>6</v>
      </c>
      <c r="B9" s="281"/>
      <c r="C9" s="281"/>
      <c r="D9" s="281"/>
      <c r="E9" s="281"/>
      <c r="F9" s="281"/>
      <c r="G9" s="281"/>
      <c r="H9" s="281"/>
    </row>
    <row r="11" spans="1:8" ht="19.2" customHeight="1">
      <c r="A11" s="280" t="s">
        <v>5</v>
      </c>
      <c r="B11" s="280"/>
    </row>
    <row r="12" spans="1:8" ht="19.2" customHeight="1">
      <c r="A12" s="5" t="s">
        <v>7</v>
      </c>
      <c r="B12" s="6"/>
    </row>
    <row r="13" spans="1:8" ht="19.2" customHeight="1">
      <c r="A13" s="7" t="s">
        <v>8</v>
      </c>
      <c r="B13" s="8"/>
    </row>
    <row r="15" spans="1:8" ht="19.2" customHeight="1">
      <c r="A15" s="285" t="s">
        <v>9</v>
      </c>
      <c r="B15" s="285"/>
      <c r="C15" s="285"/>
      <c r="D15" s="285"/>
      <c r="E15" s="285"/>
      <c r="F15" s="285"/>
      <c r="G15" s="285"/>
      <c r="H15" s="285"/>
    </row>
    <row r="16" spans="1:8" ht="68.400000000000006" customHeight="1">
      <c r="A16" s="281" t="s">
        <v>10</v>
      </c>
      <c r="B16" s="281"/>
      <c r="C16" s="281"/>
      <c r="D16" s="281"/>
      <c r="E16" s="281"/>
      <c r="F16" s="281"/>
      <c r="G16" s="281"/>
      <c r="H16" s="281"/>
    </row>
    <row r="17" spans="1:8" ht="19.2" customHeight="1">
      <c r="A17" s="2"/>
      <c r="B17" s="2"/>
      <c r="C17" s="2"/>
      <c r="D17" s="2"/>
      <c r="E17" s="2"/>
      <c r="F17" s="2"/>
    </row>
    <row r="18" spans="1:8" ht="19.2" customHeight="1">
      <c r="A18" s="280" t="s">
        <v>9</v>
      </c>
      <c r="B18" s="280"/>
      <c r="C18" s="280"/>
      <c r="D18" s="280"/>
    </row>
    <row r="19" spans="1:8" ht="19.2" customHeight="1">
      <c r="A19" s="9" t="s">
        <v>11</v>
      </c>
      <c r="B19" s="10" t="s">
        <v>12</v>
      </c>
      <c r="C19" s="10" t="s">
        <v>13</v>
      </c>
      <c r="D19" s="11" t="s">
        <v>14</v>
      </c>
    </row>
    <row r="20" spans="1:8" ht="19.2" customHeight="1">
      <c r="A20" s="12" t="s">
        <v>7</v>
      </c>
      <c r="B20" s="13">
        <f>B12</f>
        <v>0</v>
      </c>
      <c r="C20" s="14"/>
      <c r="D20" s="15">
        <f>B20*C20</f>
        <v>0</v>
      </c>
      <c r="E20" s="3"/>
      <c r="G20" s="3"/>
      <c r="H20" s="3"/>
    </row>
    <row r="21" spans="1:8" ht="19.2" customHeight="1">
      <c r="A21" s="7" t="s">
        <v>8</v>
      </c>
      <c r="B21" s="16">
        <f>B13</f>
        <v>0</v>
      </c>
      <c r="C21" s="17"/>
      <c r="D21" s="18">
        <f>B21*C21</f>
        <v>0</v>
      </c>
      <c r="E21" s="3"/>
      <c r="G21" s="3"/>
      <c r="H21" s="3"/>
    </row>
    <row r="23" spans="1:8" ht="19.2" customHeight="1">
      <c r="A23" s="285" t="s">
        <v>15</v>
      </c>
      <c r="B23" s="285"/>
      <c r="C23" s="285"/>
      <c r="D23" s="285"/>
      <c r="E23" s="285"/>
      <c r="F23" s="285"/>
      <c r="G23" s="285"/>
      <c r="H23" s="285"/>
    </row>
    <row r="24" spans="1:8" ht="57.6" customHeight="1">
      <c r="A24" s="281" t="s">
        <v>16</v>
      </c>
      <c r="B24" s="281"/>
      <c r="C24" s="281"/>
      <c r="D24" s="281"/>
      <c r="E24" s="281"/>
      <c r="F24" s="281"/>
      <c r="G24" s="281"/>
      <c r="H24" s="281"/>
    </row>
    <row r="25" spans="1:8" ht="19.2" customHeight="1">
      <c r="A25" s="3"/>
      <c r="B25" s="3"/>
      <c r="C25" s="3"/>
      <c r="D25" s="3"/>
      <c r="F25" s="3"/>
    </row>
    <row r="26" spans="1:8" ht="19.2" customHeight="1">
      <c r="A26" s="280" t="s">
        <v>17</v>
      </c>
      <c r="B26" s="280"/>
      <c r="C26" s="280"/>
      <c r="D26" s="280"/>
    </row>
    <row r="27" spans="1:8" ht="19.2" customHeight="1">
      <c r="A27" s="9" t="s">
        <v>11</v>
      </c>
      <c r="B27" s="10" t="s">
        <v>12</v>
      </c>
      <c r="C27" s="10" t="s">
        <v>13</v>
      </c>
      <c r="D27" s="11" t="s">
        <v>18</v>
      </c>
    </row>
    <row r="28" spans="1:8" ht="19.2" customHeight="1">
      <c r="A28" s="12" t="s">
        <v>19</v>
      </c>
      <c r="B28" s="13"/>
      <c r="C28" s="19"/>
      <c r="D28" s="20">
        <f t="shared" ref="D28:D33" si="0">B28*C28</f>
        <v>0</v>
      </c>
    </row>
    <row r="29" spans="1:8" ht="19.2" customHeight="1">
      <c r="A29" s="21" t="s">
        <v>20</v>
      </c>
      <c r="B29" s="22"/>
      <c r="C29" s="23">
        <f>C28</f>
        <v>0</v>
      </c>
      <c r="D29" s="24">
        <f t="shared" si="0"/>
        <v>0</v>
      </c>
    </row>
    <row r="30" spans="1:8" ht="19.2" customHeight="1">
      <c r="A30" s="25" t="s">
        <v>21</v>
      </c>
      <c r="B30" s="26"/>
      <c r="C30" s="27">
        <f>C29</f>
        <v>0</v>
      </c>
      <c r="D30" s="28">
        <f t="shared" si="0"/>
        <v>0</v>
      </c>
    </row>
    <row r="31" spans="1:8" ht="19.2" customHeight="1">
      <c r="A31" s="12" t="s">
        <v>22</v>
      </c>
      <c r="B31" s="13"/>
      <c r="C31" s="19">
        <f>C30</f>
        <v>0</v>
      </c>
      <c r="D31" s="20">
        <f t="shared" si="0"/>
        <v>0</v>
      </c>
    </row>
    <row r="32" spans="1:8" ht="19.2" customHeight="1">
      <c r="A32" s="21" t="s">
        <v>23</v>
      </c>
      <c r="B32" s="22"/>
      <c r="C32" s="23">
        <f>C31</f>
        <v>0</v>
      </c>
      <c r="D32" s="24">
        <f t="shared" si="0"/>
        <v>0</v>
      </c>
    </row>
    <row r="33" spans="1:8" ht="19.2" customHeight="1">
      <c r="A33" s="7" t="s">
        <v>24</v>
      </c>
      <c r="B33" s="16"/>
      <c r="C33" s="29">
        <f>C32</f>
        <v>0</v>
      </c>
      <c r="D33" s="8">
        <f t="shared" si="0"/>
        <v>0</v>
      </c>
      <c r="G33" s="3"/>
      <c r="H33" s="3"/>
    </row>
    <row r="36" spans="1:8" ht="19.2" customHeight="1">
      <c r="A36" s="285" t="s">
        <v>25</v>
      </c>
      <c r="B36" s="285"/>
      <c r="C36" s="285"/>
      <c r="D36" s="285"/>
      <c r="E36" s="285"/>
      <c r="F36" s="285"/>
      <c r="G36" s="285"/>
      <c r="H36" s="285"/>
    </row>
    <row r="37" spans="1:8" ht="55.8" customHeight="1">
      <c r="A37" s="281" t="s">
        <v>26</v>
      </c>
      <c r="B37" s="281"/>
      <c r="C37" s="281"/>
      <c r="D37" s="281"/>
      <c r="E37" s="281"/>
      <c r="F37" s="281"/>
      <c r="G37" s="281"/>
      <c r="H37" s="281"/>
    </row>
    <row r="39" spans="1:8" ht="19.2" customHeight="1">
      <c r="A39" s="280" t="s">
        <v>25</v>
      </c>
      <c r="B39" s="280"/>
      <c r="C39" s="280"/>
      <c r="D39" s="280"/>
      <c r="E39" s="280"/>
    </row>
    <row r="40" spans="1:8" ht="19.2" customHeight="1">
      <c r="A40" s="9" t="s">
        <v>11</v>
      </c>
      <c r="B40" s="10" t="s">
        <v>27</v>
      </c>
      <c r="C40" s="10" t="s">
        <v>28</v>
      </c>
      <c r="D40" s="10" t="s">
        <v>13</v>
      </c>
      <c r="E40" s="11" t="s">
        <v>18</v>
      </c>
    </row>
    <row r="41" spans="1:8" ht="19.2" customHeight="1">
      <c r="A41" s="12" t="s">
        <v>20</v>
      </c>
      <c r="B41" s="13">
        <f>B12+D29</f>
        <v>0</v>
      </c>
      <c r="C41" s="14">
        <f>7/12</f>
        <v>0.58333333333333337</v>
      </c>
      <c r="D41" s="19"/>
      <c r="E41" s="20">
        <f>B41*C41*D41</f>
        <v>0</v>
      </c>
    </row>
    <row r="42" spans="1:8" ht="19.2" customHeight="1">
      <c r="A42" s="7" t="s">
        <v>23</v>
      </c>
      <c r="B42" s="16">
        <f>B13+D32</f>
        <v>0</v>
      </c>
      <c r="C42" s="17">
        <f>7/12</f>
        <v>0.58333333333333337</v>
      </c>
      <c r="D42" s="29">
        <f>D41</f>
        <v>0</v>
      </c>
      <c r="E42" s="8">
        <f>B42*C42*D42</f>
        <v>0</v>
      </c>
    </row>
    <row r="43" spans="1:8" ht="19.2" customHeight="1">
      <c r="A43" s="280" t="s">
        <v>29</v>
      </c>
      <c r="B43" s="280"/>
      <c r="C43" s="280"/>
      <c r="D43" s="280"/>
      <c r="E43" s="280"/>
    </row>
    <row r="44" spans="1:8" ht="19.2" customHeight="1">
      <c r="A44" s="9" t="s">
        <v>11</v>
      </c>
      <c r="B44" s="10" t="s">
        <v>27</v>
      </c>
      <c r="C44" s="10" t="s">
        <v>28</v>
      </c>
      <c r="D44" s="10" t="s">
        <v>13</v>
      </c>
      <c r="E44" s="11" t="s">
        <v>18</v>
      </c>
    </row>
    <row r="45" spans="1:8" ht="19.2" customHeight="1">
      <c r="A45" s="12" t="s">
        <v>20</v>
      </c>
      <c r="B45" s="13">
        <f>B12+D29</f>
        <v>0</v>
      </c>
      <c r="C45" s="14">
        <f>1/12</f>
        <v>8.3333333333333329E-2</v>
      </c>
      <c r="D45" s="19">
        <f>1+D41</f>
        <v>1</v>
      </c>
      <c r="E45" s="20">
        <f>B45*C45*D45</f>
        <v>0</v>
      </c>
    </row>
    <row r="46" spans="1:8" ht="19.2" customHeight="1">
      <c r="A46" s="7" t="s">
        <v>23</v>
      </c>
      <c r="B46" s="16">
        <f>B13+D32</f>
        <v>0</v>
      </c>
      <c r="C46" s="17">
        <f>1/12</f>
        <v>8.3333333333333329E-2</v>
      </c>
      <c r="D46" s="29">
        <f>1+D42</f>
        <v>1</v>
      </c>
      <c r="E46" s="8">
        <f>B46*C46*D46</f>
        <v>0</v>
      </c>
    </row>
    <row r="47" spans="1:8" ht="27" customHeight="1"/>
    <row r="48" spans="1:8" ht="19.2" customHeight="1">
      <c r="A48" s="280" t="s">
        <v>30</v>
      </c>
      <c r="B48" s="280"/>
      <c r="C48" s="280"/>
      <c r="D48" s="280"/>
    </row>
    <row r="49" spans="1:8" ht="24.6" customHeight="1">
      <c r="A49" s="9" t="s">
        <v>11</v>
      </c>
      <c r="B49" s="10" t="s">
        <v>31</v>
      </c>
      <c r="C49" s="30" t="s">
        <v>32</v>
      </c>
      <c r="D49" s="11" t="s">
        <v>18</v>
      </c>
    </row>
    <row r="50" spans="1:8" ht="19.2" customHeight="1">
      <c r="A50" s="12" t="s">
        <v>20</v>
      </c>
      <c r="B50" s="13">
        <f>E41</f>
        <v>0</v>
      </c>
      <c r="C50" s="13">
        <f>E45</f>
        <v>0</v>
      </c>
      <c r="D50" s="20">
        <f>SUM(B50:C50)</f>
        <v>0</v>
      </c>
    </row>
    <row r="51" spans="1:8" ht="19.2" customHeight="1">
      <c r="A51" s="7" t="s">
        <v>23</v>
      </c>
      <c r="B51" s="16">
        <f>E42</f>
        <v>0</v>
      </c>
      <c r="C51" s="16">
        <f>E46</f>
        <v>0</v>
      </c>
      <c r="D51" s="8">
        <f>SUM(B51:C51)</f>
        <v>0</v>
      </c>
      <c r="G51" s="3"/>
      <c r="H51" s="3"/>
    </row>
    <row r="53" spans="1:8" ht="19.2" customHeight="1">
      <c r="A53" s="289" t="s">
        <v>33</v>
      </c>
      <c r="B53" s="289"/>
      <c r="C53" s="289"/>
      <c r="D53" s="289"/>
      <c r="E53" s="3"/>
      <c r="F53" s="3"/>
    </row>
    <row r="54" spans="1:8" ht="38.4" customHeight="1">
      <c r="A54" s="281" t="s">
        <v>34</v>
      </c>
      <c r="B54" s="281"/>
      <c r="C54" s="281"/>
      <c r="D54" s="281"/>
      <c r="E54" s="281"/>
      <c r="F54" s="281"/>
    </row>
    <row r="56" spans="1:8" ht="19.2" customHeight="1">
      <c r="A56" s="280" t="s">
        <v>33</v>
      </c>
      <c r="B56" s="280"/>
      <c r="C56" s="280"/>
      <c r="D56" s="280"/>
    </row>
    <row r="57" spans="1:8" ht="19.2" customHeight="1">
      <c r="A57" s="9" t="s">
        <v>11</v>
      </c>
      <c r="B57" s="10" t="s">
        <v>12</v>
      </c>
      <c r="C57" s="10" t="s">
        <v>13</v>
      </c>
      <c r="D57" s="11" t="s">
        <v>18</v>
      </c>
    </row>
    <row r="58" spans="1:8" ht="19.2" customHeight="1">
      <c r="A58" s="12" t="s">
        <v>19</v>
      </c>
      <c r="B58" s="31"/>
      <c r="C58" s="31"/>
      <c r="D58" s="32"/>
    </row>
    <row r="59" spans="1:8" ht="19.2" customHeight="1">
      <c r="A59" s="21" t="s">
        <v>20</v>
      </c>
      <c r="B59" s="33"/>
      <c r="C59" s="33"/>
      <c r="D59" s="34"/>
    </row>
    <row r="60" spans="1:8" ht="19.2" customHeight="1">
      <c r="A60" s="7" t="s">
        <v>35</v>
      </c>
      <c r="B60" s="35"/>
      <c r="C60" s="35"/>
      <c r="D60" s="36"/>
    </row>
    <row r="61" spans="1:8" ht="19.2" customHeight="1">
      <c r="A61" s="12" t="s">
        <v>22</v>
      </c>
      <c r="B61" s="31"/>
      <c r="C61" s="31"/>
      <c r="D61" s="32"/>
    </row>
    <row r="62" spans="1:8" ht="19.2" customHeight="1">
      <c r="A62" s="21" t="s">
        <v>23</v>
      </c>
      <c r="B62" s="33"/>
      <c r="C62" s="33"/>
      <c r="D62" s="34"/>
    </row>
    <row r="63" spans="1:8" ht="19.2" customHeight="1">
      <c r="A63" s="7" t="s">
        <v>24</v>
      </c>
      <c r="B63" s="35"/>
      <c r="C63" s="35"/>
      <c r="D63" s="36"/>
      <c r="H63" s="3"/>
    </row>
    <row r="65" spans="1:8" ht="19.2" customHeight="1">
      <c r="A65" s="274" t="s">
        <v>3</v>
      </c>
      <c r="B65" s="274"/>
      <c r="C65" s="274"/>
      <c r="D65" s="274"/>
      <c r="E65" s="274"/>
      <c r="F65" s="274"/>
      <c r="G65" s="274"/>
      <c r="H65" s="274"/>
    </row>
    <row r="66" spans="1:8" ht="33.6" customHeight="1">
      <c r="A66" s="290" t="s">
        <v>36</v>
      </c>
      <c r="B66" s="290"/>
      <c r="C66" s="290"/>
      <c r="D66" s="290"/>
      <c r="E66" s="290"/>
      <c r="F66" s="290"/>
      <c r="G66" s="290"/>
      <c r="H66" s="290"/>
    </row>
    <row r="67" spans="1:8" ht="24.6" customHeight="1"/>
    <row r="68" spans="1:8" ht="19.2" customHeight="1">
      <c r="A68" s="280" t="s">
        <v>3</v>
      </c>
      <c r="B68" s="280"/>
      <c r="C68" s="280"/>
      <c r="D68" s="280"/>
      <c r="E68" s="280"/>
      <c r="F68" s="280"/>
      <c r="G68" s="280"/>
    </row>
    <row r="69" spans="1:8" ht="46.8">
      <c r="A69" s="37" t="s">
        <v>11</v>
      </c>
      <c r="B69" s="38" t="s">
        <v>37</v>
      </c>
      <c r="C69" s="39" t="s">
        <v>38</v>
      </c>
      <c r="D69" s="39" t="s">
        <v>39</v>
      </c>
      <c r="E69" s="38" t="s">
        <v>31</v>
      </c>
      <c r="F69" s="38" t="s">
        <v>40</v>
      </c>
      <c r="G69" s="40" t="s">
        <v>41</v>
      </c>
    </row>
    <row r="70" spans="1:8" ht="19.2" customHeight="1">
      <c r="A70" s="12" t="s">
        <v>19</v>
      </c>
      <c r="B70" s="13">
        <f>B12</f>
        <v>0</v>
      </c>
      <c r="C70" s="13">
        <f>D20</f>
        <v>0</v>
      </c>
      <c r="D70" s="13">
        <f t="shared" ref="D70:D75" si="1">D28</f>
        <v>0</v>
      </c>
      <c r="E70" s="31"/>
      <c r="F70" s="41">
        <f t="shared" ref="F70:F75" si="2">D58</f>
        <v>0</v>
      </c>
      <c r="G70" s="20">
        <f t="shared" ref="G70:G75" si="3">SUM(B70:F70)</f>
        <v>0</v>
      </c>
    </row>
    <row r="71" spans="1:8" ht="19.2" customHeight="1">
      <c r="A71" s="21" t="s">
        <v>20</v>
      </c>
      <c r="B71" s="22">
        <f>B12</f>
        <v>0</v>
      </c>
      <c r="C71" s="22">
        <f>D20</f>
        <v>0</v>
      </c>
      <c r="D71" s="22">
        <f t="shared" si="1"/>
        <v>0</v>
      </c>
      <c r="E71" s="22">
        <f>D50</f>
        <v>0</v>
      </c>
      <c r="F71" s="42">
        <f t="shared" si="2"/>
        <v>0</v>
      </c>
      <c r="G71" s="24">
        <f t="shared" si="3"/>
        <v>0</v>
      </c>
    </row>
    <row r="72" spans="1:8" ht="19.2" customHeight="1">
      <c r="A72" s="25" t="s">
        <v>35</v>
      </c>
      <c r="B72" s="26">
        <f>B12</f>
        <v>0</v>
      </c>
      <c r="C72" s="26">
        <f>D20</f>
        <v>0</v>
      </c>
      <c r="D72" s="26">
        <f t="shared" si="1"/>
        <v>0</v>
      </c>
      <c r="E72" s="43"/>
      <c r="F72" s="44">
        <f t="shared" si="2"/>
        <v>0</v>
      </c>
      <c r="G72" s="28">
        <f t="shared" si="3"/>
        <v>0</v>
      </c>
    </row>
    <row r="73" spans="1:8" ht="19.2" customHeight="1">
      <c r="A73" s="12" t="s">
        <v>22</v>
      </c>
      <c r="B73" s="13">
        <f>B13</f>
        <v>0</v>
      </c>
      <c r="C73" s="13">
        <f>D21</f>
        <v>0</v>
      </c>
      <c r="D73" s="13">
        <f t="shared" si="1"/>
        <v>0</v>
      </c>
      <c r="E73" s="31"/>
      <c r="F73" s="41">
        <f t="shared" si="2"/>
        <v>0</v>
      </c>
      <c r="G73" s="20">
        <f t="shared" si="3"/>
        <v>0</v>
      </c>
    </row>
    <row r="74" spans="1:8" ht="19.2" customHeight="1">
      <c r="A74" s="21" t="s">
        <v>23</v>
      </c>
      <c r="B74" s="22">
        <f>B13</f>
        <v>0</v>
      </c>
      <c r="C74" s="22">
        <f>D21</f>
        <v>0</v>
      </c>
      <c r="D74" s="22">
        <f t="shared" si="1"/>
        <v>0</v>
      </c>
      <c r="E74" s="22">
        <f>D51</f>
        <v>0</v>
      </c>
      <c r="F74" s="42">
        <f t="shared" si="2"/>
        <v>0</v>
      </c>
      <c r="G74" s="24">
        <f t="shared" si="3"/>
        <v>0</v>
      </c>
    </row>
    <row r="75" spans="1:8" ht="19.2" customHeight="1">
      <c r="A75" s="7" t="s">
        <v>24</v>
      </c>
      <c r="B75" s="16">
        <f>B13</f>
        <v>0</v>
      </c>
      <c r="C75" s="16">
        <f>D21</f>
        <v>0</v>
      </c>
      <c r="D75" s="16">
        <f t="shared" si="1"/>
        <v>0</v>
      </c>
      <c r="E75" s="35"/>
      <c r="F75" s="45">
        <f t="shared" si="2"/>
        <v>0</v>
      </c>
      <c r="G75" s="8">
        <f t="shared" si="3"/>
        <v>0</v>
      </c>
      <c r="H75" s="3"/>
    </row>
    <row r="77" spans="1:8" ht="19.2" customHeight="1">
      <c r="A77" s="274" t="s">
        <v>42</v>
      </c>
      <c r="B77" s="274"/>
      <c r="C77" s="274"/>
      <c r="D77" s="274"/>
      <c r="E77" s="274"/>
      <c r="F77" s="274"/>
      <c r="G77" s="274"/>
      <c r="H77" s="274"/>
    </row>
    <row r="79" spans="1:8" ht="19.2" customHeight="1">
      <c r="A79" s="285" t="s">
        <v>43</v>
      </c>
      <c r="B79" s="285"/>
      <c r="C79" s="285"/>
      <c r="D79" s="285"/>
      <c r="E79" s="285"/>
      <c r="F79" s="285"/>
      <c r="G79" s="285"/>
      <c r="H79" s="285"/>
    </row>
    <row r="81" spans="1:5" ht="25.2" customHeight="1">
      <c r="A81" s="284" t="s">
        <v>44</v>
      </c>
      <c r="B81" s="284"/>
      <c r="C81" s="284"/>
      <c r="D81" s="284"/>
      <c r="E81" s="47"/>
    </row>
    <row r="82" spans="1:5" ht="31.2">
      <c r="A82" s="48" t="s">
        <v>11</v>
      </c>
      <c r="B82" s="49" t="s">
        <v>12</v>
      </c>
      <c r="C82" s="50" t="s">
        <v>45</v>
      </c>
      <c r="D82" s="51" t="s">
        <v>18</v>
      </c>
    </row>
    <row r="83" spans="1:5" ht="19.2" customHeight="1">
      <c r="A83" s="12" t="s">
        <v>19</v>
      </c>
      <c r="B83" s="13">
        <f t="shared" ref="B83:B88" si="4">G70</f>
        <v>0</v>
      </c>
      <c r="C83" s="52">
        <f t="shared" ref="C83:C88" si="5">1/12</f>
        <v>8.3333333333333329E-2</v>
      </c>
      <c r="D83" s="20">
        <f t="shared" ref="D83:D88" si="6">B83*C83</f>
        <v>0</v>
      </c>
    </row>
    <row r="84" spans="1:5" ht="19.2" customHeight="1">
      <c r="A84" s="21" t="s">
        <v>20</v>
      </c>
      <c r="B84" s="22">
        <f t="shared" si="4"/>
        <v>0</v>
      </c>
      <c r="C84" s="53">
        <f t="shared" si="5"/>
        <v>8.3333333333333329E-2</v>
      </c>
      <c r="D84" s="24">
        <f t="shared" si="6"/>
        <v>0</v>
      </c>
    </row>
    <row r="85" spans="1:5" ht="19.2" customHeight="1">
      <c r="A85" s="25" t="s">
        <v>35</v>
      </c>
      <c r="B85" s="26">
        <f t="shared" si="4"/>
        <v>0</v>
      </c>
      <c r="C85" s="54">
        <f t="shared" si="5"/>
        <v>8.3333333333333329E-2</v>
      </c>
      <c r="D85" s="28">
        <f t="shared" si="6"/>
        <v>0</v>
      </c>
    </row>
    <row r="86" spans="1:5" ht="19.2" customHeight="1">
      <c r="A86" s="12" t="s">
        <v>22</v>
      </c>
      <c r="B86" s="13">
        <f t="shared" si="4"/>
        <v>0</v>
      </c>
      <c r="C86" s="52">
        <f t="shared" si="5"/>
        <v>8.3333333333333329E-2</v>
      </c>
      <c r="D86" s="20">
        <f t="shared" si="6"/>
        <v>0</v>
      </c>
    </row>
    <row r="87" spans="1:5" ht="19.2" customHeight="1">
      <c r="A87" s="21" t="s">
        <v>23</v>
      </c>
      <c r="B87" s="22">
        <f t="shared" si="4"/>
        <v>0</v>
      </c>
      <c r="C87" s="53">
        <f t="shared" si="5"/>
        <v>8.3333333333333329E-2</v>
      </c>
      <c r="D87" s="24">
        <f t="shared" si="6"/>
        <v>0</v>
      </c>
    </row>
    <row r="88" spans="1:5" ht="19.2" customHeight="1">
      <c r="A88" s="7" t="s">
        <v>24</v>
      </c>
      <c r="B88" s="16">
        <f t="shared" si="4"/>
        <v>0</v>
      </c>
      <c r="C88" s="55">
        <f t="shared" si="5"/>
        <v>8.3333333333333329E-2</v>
      </c>
      <c r="D88" s="8">
        <f t="shared" si="6"/>
        <v>0</v>
      </c>
    </row>
    <row r="90" spans="1:5" ht="29.4" customHeight="1">
      <c r="A90" s="284" t="s">
        <v>46</v>
      </c>
      <c r="B90" s="284"/>
      <c r="C90" s="284"/>
      <c r="D90" s="284"/>
    </row>
    <row r="91" spans="1:5" ht="24.6" customHeight="1">
      <c r="A91" s="48" t="s">
        <v>11</v>
      </c>
      <c r="B91" s="49" t="s">
        <v>12</v>
      </c>
      <c r="C91" s="50" t="s">
        <v>45</v>
      </c>
      <c r="D91" s="51" t="s">
        <v>18</v>
      </c>
    </row>
    <row r="92" spans="1:5" ht="19.2" customHeight="1">
      <c r="A92" s="12" t="s">
        <v>19</v>
      </c>
      <c r="B92" s="13">
        <f t="shared" ref="B92:B97" si="7">G70</f>
        <v>0</v>
      </c>
      <c r="C92" s="52">
        <f t="shared" ref="C92:C97" si="8">1/12</f>
        <v>8.3333333333333329E-2</v>
      </c>
      <c r="D92" s="20">
        <f t="shared" ref="D92:D97" si="9">B92*C92</f>
        <v>0</v>
      </c>
    </row>
    <row r="93" spans="1:5" ht="19.2" customHeight="1">
      <c r="A93" s="21" t="s">
        <v>20</v>
      </c>
      <c r="B93" s="22">
        <f t="shared" si="7"/>
        <v>0</v>
      </c>
      <c r="C93" s="53">
        <f t="shared" si="8"/>
        <v>8.3333333333333329E-2</v>
      </c>
      <c r="D93" s="24">
        <f t="shared" si="9"/>
        <v>0</v>
      </c>
    </row>
    <row r="94" spans="1:5" ht="19.2" customHeight="1">
      <c r="A94" s="25" t="s">
        <v>35</v>
      </c>
      <c r="B94" s="26">
        <f t="shared" si="7"/>
        <v>0</v>
      </c>
      <c r="C94" s="54">
        <f t="shared" si="8"/>
        <v>8.3333333333333329E-2</v>
      </c>
      <c r="D94" s="28">
        <f t="shared" si="9"/>
        <v>0</v>
      </c>
    </row>
    <row r="95" spans="1:5" ht="19.2" customHeight="1">
      <c r="A95" s="12" t="s">
        <v>22</v>
      </c>
      <c r="B95" s="13">
        <f t="shared" si="7"/>
        <v>0</v>
      </c>
      <c r="C95" s="52">
        <f t="shared" si="8"/>
        <v>8.3333333333333329E-2</v>
      </c>
      <c r="D95" s="20">
        <f t="shared" si="9"/>
        <v>0</v>
      </c>
    </row>
    <row r="96" spans="1:5" ht="19.2" customHeight="1">
      <c r="A96" s="21" t="s">
        <v>23</v>
      </c>
      <c r="B96" s="22">
        <f t="shared" si="7"/>
        <v>0</v>
      </c>
      <c r="C96" s="53">
        <f t="shared" si="8"/>
        <v>8.3333333333333329E-2</v>
      </c>
      <c r="D96" s="24">
        <f t="shared" si="9"/>
        <v>0</v>
      </c>
    </row>
    <row r="97" spans="1:5" ht="19.2" customHeight="1">
      <c r="A97" s="7" t="s">
        <v>24</v>
      </c>
      <c r="B97" s="16">
        <f t="shared" si="7"/>
        <v>0</v>
      </c>
      <c r="C97" s="55">
        <f t="shared" si="8"/>
        <v>8.3333333333333329E-2</v>
      </c>
      <c r="D97" s="8">
        <f t="shared" si="9"/>
        <v>0</v>
      </c>
    </row>
    <row r="98" spans="1:5" ht="30.6" customHeight="1"/>
    <row r="99" spans="1:5" ht="19.2" customHeight="1">
      <c r="A99" s="284" t="s">
        <v>47</v>
      </c>
      <c r="B99" s="284"/>
      <c r="C99" s="284"/>
      <c r="D99" s="284"/>
      <c r="E99" s="284"/>
    </row>
    <row r="100" spans="1:5" ht="24" customHeight="1">
      <c r="A100" s="48" t="s">
        <v>11</v>
      </c>
      <c r="B100" s="49" t="s">
        <v>12</v>
      </c>
      <c r="C100" s="50" t="s">
        <v>48</v>
      </c>
      <c r="D100" s="50" t="s">
        <v>45</v>
      </c>
      <c r="E100" s="51" t="s">
        <v>18</v>
      </c>
    </row>
    <row r="101" spans="1:5" ht="19.2" customHeight="1">
      <c r="A101" s="12" t="s">
        <v>19</v>
      </c>
      <c r="B101" s="13">
        <f t="shared" ref="B101:B106" si="10">G70</f>
        <v>0</v>
      </c>
      <c r="C101" s="14">
        <f t="shared" ref="C101:C106" si="11">1/3</f>
        <v>0.33333333333333331</v>
      </c>
      <c r="D101" s="52">
        <f t="shared" ref="D101:D106" si="12">1/12</f>
        <v>8.3333333333333329E-2</v>
      </c>
      <c r="E101" s="20">
        <f t="shared" ref="E101:E106" si="13">B101*C101*D101</f>
        <v>0</v>
      </c>
    </row>
    <row r="102" spans="1:5" ht="19.2" customHeight="1">
      <c r="A102" s="21" t="s">
        <v>20</v>
      </c>
      <c r="B102" s="22">
        <f t="shared" si="10"/>
        <v>0</v>
      </c>
      <c r="C102" s="56">
        <f t="shared" si="11"/>
        <v>0.33333333333333331</v>
      </c>
      <c r="D102" s="53">
        <f t="shared" si="12"/>
        <v>8.3333333333333329E-2</v>
      </c>
      <c r="E102" s="24">
        <f t="shared" si="13"/>
        <v>0</v>
      </c>
    </row>
    <row r="103" spans="1:5" ht="19.2" customHeight="1">
      <c r="A103" s="25" t="s">
        <v>35</v>
      </c>
      <c r="B103" s="26">
        <f t="shared" si="10"/>
        <v>0</v>
      </c>
      <c r="C103" s="57">
        <f t="shared" si="11"/>
        <v>0.33333333333333331</v>
      </c>
      <c r="D103" s="54">
        <f t="shared" si="12"/>
        <v>8.3333333333333329E-2</v>
      </c>
      <c r="E103" s="28">
        <f t="shared" si="13"/>
        <v>0</v>
      </c>
    </row>
    <row r="104" spans="1:5" ht="19.2" customHeight="1">
      <c r="A104" s="12" t="s">
        <v>22</v>
      </c>
      <c r="B104" s="13">
        <f t="shared" si="10"/>
        <v>0</v>
      </c>
      <c r="C104" s="14">
        <f t="shared" si="11"/>
        <v>0.33333333333333331</v>
      </c>
      <c r="D104" s="52">
        <f t="shared" si="12"/>
        <v>8.3333333333333329E-2</v>
      </c>
      <c r="E104" s="20">
        <f t="shared" si="13"/>
        <v>0</v>
      </c>
    </row>
    <row r="105" spans="1:5" ht="19.2" customHeight="1">
      <c r="A105" s="21" t="s">
        <v>23</v>
      </c>
      <c r="B105" s="22">
        <f t="shared" si="10"/>
        <v>0</v>
      </c>
      <c r="C105" s="56">
        <f t="shared" si="11"/>
        <v>0.33333333333333331</v>
      </c>
      <c r="D105" s="53">
        <f t="shared" si="12"/>
        <v>8.3333333333333329E-2</v>
      </c>
      <c r="E105" s="24">
        <f t="shared" si="13"/>
        <v>0</v>
      </c>
    </row>
    <row r="106" spans="1:5" ht="19.2" customHeight="1">
      <c r="A106" s="7" t="s">
        <v>24</v>
      </c>
      <c r="B106" s="16">
        <f t="shared" si="10"/>
        <v>0</v>
      </c>
      <c r="C106" s="17">
        <f t="shared" si="11"/>
        <v>0.33333333333333331</v>
      </c>
      <c r="D106" s="55">
        <f t="shared" si="12"/>
        <v>8.3333333333333329E-2</v>
      </c>
      <c r="E106" s="8">
        <f t="shared" si="13"/>
        <v>0</v>
      </c>
    </row>
    <row r="108" spans="1:5" ht="19.2" customHeight="1">
      <c r="A108" s="280" t="s">
        <v>43</v>
      </c>
      <c r="B108" s="280"/>
      <c r="C108" s="280"/>
      <c r="D108" s="280"/>
      <c r="E108" s="280"/>
    </row>
    <row r="109" spans="1:5" ht="19.2" customHeight="1">
      <c r="A109" s="48" t="s">
        <v>11</v>
      </c>
      <c r="B109" s="49" t="s">
        <v>49</v>
      </c>
      <c r="C109" s="49" t="s">
        <v>50</v>
      </c>
      <c r="D109" s="49" t="s">
        <v>51</v>
      </c>
      <c r="E109" s="51" t="s">
        <v>41</v>
      </c>
    </row>
    <row r="110" spans="1:5" ht="19.2" customHeight="1">
      <c r="A110" s="12" t="s">
        <v>19</v>
      </c>
      <c r="B110" s="13">
        <f t="shared" ref="B110:B115" si="14">D83</f>
        <v>0</v>
      </c>
      <c r="C110" s="13">
        <f t="shared" ref="C110:C115" si="15">D92</f>
        <v>0</v>
      </c>
      <c r="D110" s="13">
        <f t="shared" ref="D110:D115" si="16">E101</f>
        <v>0</v>
      </c>
      <c r="E110" s="20">
        <f t="shared" ref="E110:E115" si="17">SUM(B110:D110)</f>
        <v>0</v>
      </c>
    </row>
    <row r="111" spans="1:5" ht="19.2" customHeight="1">
      <c r="A111" s="21" t="s">
        <v>20</v>
      </c>
      <c r="B111" s="22">
        <f t="shared" si="14"/>
        <v>0</v>
      </c>
      <c r="C111" s="22">
        <f t="shared" si="15"/>
        <v>0</v>
      </c>
      <c r="D111" s="22">
        <f t="shared" si="16"/>
        <v>0</v>
      </c>
      <c r="E111" s="24">
        <f t="shared" si="17"/>
        <v>0</v>
      </c>
    </row>
    <row r="112" spans="1:5" ht="19.2" customHeight="1">
      <c r="A112" s="25" t="s">
        <v>35</v>
      </c>
      <c r="B112" s="26">
        <f t="shared" si="14"/>
        <v>0</v>
      </c>
      <c r="C112" s="26">
        <f t="shared" si="15"/>
        <v>0</v>
      </c>
      <c r="D112" s="26">
        <f t="shared" si="16"/>
        <v>0</v>
      </c>
      <c r="E112" s="28">
        <f t="shared" si="17"/>
        <v>0</v>
      </c>
    </row>
    <row r="113" spans="1:8" ht="19.2" customHeight="1">
      <c r="A113" s="12" t="s">
        <v>22</v>
      </c>
      <c r="B113" s="13">
        <f t="shared" si="14"/>
        <v>0</v>
      </c>
      <c r="C113" s="13">
        <f t="shared" si="15"/>
        <v>0</v>
      </c>
      <c r="D113" s="13">
        <f t="shared" si="16"/>
        <v>0</v>
      </c>
      <c r="E113" s="20">
        <f t="shared" si="17"/>
        <v>0</v>
      </c>
    </row>
    <row r="114" spans="1:8" ht="19.2" customHeight="1">
      <c r="A114" s="21" t="s">
        <v>23</v>
      </c>
      <c r="B114" s="22">
        <f t="shared" si="14"/>
        <v>0</v>
      </c>
      <c r="C114" s="22">
        <f t="shared" si="15"/>
        <v>0</v>
      </c>
      <c r="D114" s="22">
        <f t="shared" si="16"/>
        <v>0</v>
      </c>
      <c r="E114" s="24">
        <f t="shared" si="17"/>
        <v>0</v>
      </c>
    </row>
    <row r="115" spans="1:8" ht="19.2" customHeight="1">
      <c r="A115" s="7" t="s">
        <v>24</v>
      </c>
      <c r="B115" s="16">
        <f t="shared" si="14"/>
        <v>0</v>
      </c>
      <c r="C115" s="16">
        <f t="shared" si="15"/>
        <v>0</v>
      </c>
      <c r="D115" s="16">
        <f t="shared" si="16"/>
        <v>0</v>
      </c>
      <c r="E115" s="8">
        <f t="shared" si="17"/>
        <v>0</v>
      </c>
      <c r="H115" s="3"/>
    </row>
    <row r="117" spans="1:8" ht="19.2" customHeight="1">
      <c r="A117" s="285" t="s">
        <v>52</v>
      </c>
      <c r="B117" s="285"/>
      <c r="C117" s="285"/>
      <c r="D117" s="285"/>
      <c r="E117" s="285"/>
      <c r="F117" s="285"/>
      <c r="G117" s="285"/>
      <c r="H117" s="285"/>
    </row>
    <row r="118" spans="1:8" ht="41.4" customHeight="1">
      <c r="A118" s="281" t="s">
        <v>53</v>
      </c>
      <c r="B118" s="281"/>
      <c r="C118" s="281"/>
      <c r="D118" s="281"/>
      <c r="E118" s="281"/>
      <c r="F118" s="281"/>
      <c r="G118" s="281"/>
      <c r="H118" s="281"/>
    </row>
    <row r="120" spans="1:8" ht="19.2" customHeight="1">
      <c r="A120" s="280" t="s">
        <v>54</v>
      </c>
      <c r="B120" s="280"/>
    </row>
    <row r="121" spans="1:8" ht="19.2" customHeight="1">
      <c r="A121" s="48" t="s">
        <v>55</v>
      </c>
      <c r="B121" s="51" t="s">
        <v>13</v>
      </c>
    </row>
    <row r="122" spans="1:8" ht="19.2" customHeight="1">
      <c r="A122" s="12" t="s">
        <v>56</v>
      </c>
      <c r="B122" s="58">
        <v>0.2</v>
      </c>
    </row>
    <row r="123" spans="1:8" ht="19.2" customHeight="1">
      <c r="A123" s="21" t="s">
        <v>57</v>
      </c>
      <c r="B123" s="59">
        <v>2.5000000000000001E-2</v>
      </c>
    </row>
    <row r="124" spans="1:8" ht="19.2" customHeight="1">
      <c r="A124" s="21" t="s">
        <v>58</v>
      </c>
      <c r="B124" s="60"/>
    </row>
    <row r="125" spans="1:8" ht="19.2" customHeight="1">
      <c r="A125" s="21" t="s">
        <v>59</v>
      </c>
      <c r="B125" s="59">
        <v>1.4999999999999999E-2</v>
      </c>
    </row>
    <row r="126" spans="1:8" ht="19.2" customHeight="1">
      <c r="A126" s="21" t="s">
        <v>60</v>
      </c>
      <c r="B126" s="59">
        <v>0.01</v>
      </c>
    </row>
    <row r="127" spans="1:8" ht="19.2" customHeight="1">
      <c r="A127" s="21" t="s">
        <v>61</v>
      </c>
      <c r="B127" s="59">
        <v>6.0000000000000001E-3</v>
      </c>
    </row>
    <row r="128" spans="1:8" ht="19.2" customHeight="1">
      <c r="A128" s="21" t="s">
        <v>62</v>
      </c>
      <c r="B128" s="59">
        <v>2E-3</v>
      </c>
    </row>
    <row r="129" spans="1:4" ht="19.2" customHeight="1">
      <c r="A129" s="7" t="s">
        <v>63</v>
      </c>
      <c r="B129" s="61">
        <v>0.08</v>
      </c>
    </row>
    <row r="130" spans="1:4" ht="19.2" customHeight="1">
      <c r="A130" s="62" t="s">
        <v>64</v>
      </c>
      <c r="B130" s="63">
        <f>SUM(B122:B129)</f>
        <v>0.33800000000000002</v>
      </c>
    </row>
    <row r="132" spans="1:4" ht="19.2" customHeight="1">
      <c r="A132" s="280" t="s">
        <v>65</v>
      </c>
      <c r="B132" s="280"/>
      <c r="C132" s="280"/>
      <c r="D132" s="280"/>
    </row>
    <row r="133" spans="1:4" ht="19.2" customHeight="1">
      <c r="A133" s="48" t="s">
        <v>11</v>
      </c>
      <c r="B133" s="49" t="s">
        <v>12</v>
      </c>
      <c r="C133" s="49" t="s">
        <v>13</v>
      </c>
      <c r="D133" s="51" t="s">
        <v>18</v>
      </c>
    </row>
    <row r="134" spans="1:4" ht="19.2" customHeight="1">
      <c r="A134" s="12" t="s">
        <v>19</v>
      </c>
      <c r="B134" s="13">
        <f t="shared" ref="B134:B139" si="18">G70+E110</f>
        <v>0</v>
      </c>
      <c r="C134" s="64">
        <f t="shared" ref="C134:C139" si="19">SUM($B$122:$B$128)</f>
        <v>0.25800000000000001</v>
      </c>
      <c r="D134" s="20">
        <f t="shared" ref="D134:D139" si="20">B134*C134</f>
        <v>0</v>
      </c>
    </row>
    <row r="135" spans="1:4" ht="19.2" customHeight="1">
      <c r="A135" s="21" t="s">
        <v>20</v>
      </c>
      <c r="B135" s="22">
        <f t="shared" si="18"/>
        <v>0</v>
      </c>
      <c r="C135" s="65">
        <f t="shared" si="19"/>
        <v>0.25800000000000001</v>
      </c>
      <c r="D135" s="24">
        <f t="shared" si="20"/>
        <v>0</v>
      </c>
    </row>
    <row r="136" spans="1:4" ht="19.2" customHeight="1">
      <c r="A136" s="25" t="s">
        <v>35</v>
      </c>
      <c r="B136" s="26">
        <f t="shared" si="18"/>
        <v>0</v>
      </c>
      <c r="C136" s="66">
        <f t="shared" si="19"/>
        <v>0.25800000000000001</v>
      </c>
      <c r="D136" s="28">
        <f t="shared" si="20"/>
        <v>0</v>
      </c>
    </row>
    <row r="137" spans="1:4" ht="19.2" customHeight="1">
      <c r="A137" s="12" t="s">
        <v>22</v>
      </c>
      <c r="B137" s="13">
        <f t="shared" si="18"/>
        <v>0</v>
      </c>
      <c r="C137" s="64">
        <f t="shared" si="19"/>
        <v>0.25800000000000001</v>
      </c>
      <c r="D137" s="20">
        <f t="shared" si="20"/>
        <v>0</v>
      </c>
    </row>
    <row r="138" spans="1:4" ht="19.2" customHeight="1">
      <c r="A138" s="21" t="s">
        <v>23</v>
      </c>
      <c r="B138" s="22">
        <f t="shared" si="18"/>
        <v>0</v>
      </c>
      <c r="C138" s="65">
        <f t="shared" si="19"/>
        <v>0.25800000000000001</v>
      </c>
      <c r="D138" s="24">
        <f t="shared" si="20"/>
        <v>0</v>
      </c>
    </row>
    <row r="139" spans="1:4" ht="19.2" customHeight="1">
      <c r="A139" s="7" t="s">
        <v>24</v>
      </c>
      <c r="B139" s="16">
        <f t="shared" si="18"/>
        <v>0</v>
      </c>
      <c r="C139" s="67">
        <f t="shared" si="19"/>
        <v>0.25800000000000001</v>
      </c>
      <c r="D139" s="8">
        <f t="shared" si="20"/>
        <v>0</v>
      </c>
    </row>
    <row r="141" spans="1:4" ht="19.2" customHeight="1">
      <c r="A141" s="280" t="s">
        <v>66</v>
      </c>
      <c r="B141" s="280"/>
      <c r="C141" s="280"/>
      <c r="D141" s="280"/>
    </row>
    <row r="142" spans="1:4" ht="19.2" customHeight="1">
      <c r="A142" s="48" t="s">
        <v>11</v>
      </c>
      <c r="B142" s="49" t="s">
        <v>12</v>
      </c>
      <c r="C142" s="49" t="s">
        <v>13</v>
      </c>
      <c r="D142" s="51" t="s">
        <v>18</v>
      </c>
    </row>
    <row r="143" spans="1:4" ht="19.2" customHeight="1">
      <c r="A143" s="12" t="s">
        <v>19</v>
      </c>
      <c r="B143" s="13">
        <f t="shared" ref="B143:B148" si="21">G70+E110</f>
        <v>0</v>
      </c>
      <c r="C143" s="52">
        <f t="shared" ref="C143:C148" si="22">$B$129</f>
        <v>0.08</v>
      </c>
      <c r="D143" s="20">
        <f t="shared" ref="D143:D148" si="23">B143*C143</f>
        <v>0</v>
      </c>
    </row>
    <row r="144" spans="1:4" ht="19.2" customHeight="1">
      <c r="A144" s="21" t="s">
        <v>20</v>
      </c>
      <c r="B144" s="22">
        <f t="shared" si="21"/>
        <v>0</v>
      </c>
      <c r="C144" s="53">
        <f t="shared" si="22"/>
        <v>0.08</v>
      </c>
      <c r="D144" s="24">
        <f t="shared" si="23"/>
        <v>0</v>
      </c>
    </row>
    <row r="145" spans="1:8" ht="19.2" customHeight="1">
      <c r="A145" s="25" t="s">
        <v>35</v>
      </c>
      <c r="B145" s="26">
        <f t="shared" si="21"/>
        <v>0</v>
      </c>
      <c r="C145" s="54">
        <f t="shared" si="22"/>
        <v>0.08</v>
      </c>
      <c r="D145" s="28">
        <f t="shared" si="23"/>
        <v>0</v>
      </c>
    </row>
    <row r="146" spans="1:8" ht="19.2" customHeight="1">
      <c r="A146" s="12" t="s">
        <v>22</v>
      </c>
      <c r="B146" s="13">
        <f t="shared" si="21"/>
        <v>0</v>
      </c>
      <c r="C146" s="52">
        <f t="shared" si="22"/>
        <v>0.08</v>
      </c>
      <c r="D146" s="20">
        <f t="shared" si="23"/>
        <v>0</v>
      </c>
    </row>
    <row r="147" spans="1:8" ht="19.2" customHeight="1">
      <c r="A147" s="21" t="s">
        <v>23</v>
      </c>
      <c r="B147" s="22">
        <f t="shared" si="21"/>
        <v>0</v>
      </c>
      <c r="C147" s="53">
        <f t="shared" si="22"/>
        <v>0.08</v>
      </c>
      <c r="D147" s="24">
        <f t="shared" si="23"/>
        <v>0</v>
      </c>
    </row>
    <row r="148" spans="1:8" ht="19.2" customHeight="1">
      <c r="A148" s="7" t="s">
        <v>24</v>
      </c>
      <c r="B148" s="16">
        <f t="shared" si="21"/>
        <v>0</v>
      </c>
      <c r="C148" s="55">
        <f t="shared" si="22"/>
        <v>0.08</v>
      </c>
      <c r="D148" s="8">
        <f t="shared" si="23"/>
        <v>0</v>
      </c>
    </row>
    <row r="150" spans="1:8" ht="19.2" customHeight="1">
      <c r="A150" s="280" t="s">
        <v>52</v>
      </c>
      <c r="B150" s="280"/>
      <c r="C150" s="280"/>
      <c r="D150" s="280"/>
    </row>
    <row r="151" spans="1:8" ht="19.2" customHeight="1">
      <c r="A151" s="48" t="s">
        <v>11</v>
      </c>
      <c r="B151" s="49" t="s">
        <v>67</v>
      </c>
      <c r="C151" s="49" t="s">
        <v>63</v>
      </c>
      <c r="D151" s="51" t="s">
        <v>41</v>
      </c>
    </row>
    <row r="152" spans="1:8" ht="19.2" customHeight="1">
      <c r="A152" s="12" t="s">
        <v>19</v>
      </c>
      <c r="B152" s="13">
        <f t="shared" ref="B152:B157" si="24">D134</f>
        <v>0</v>
      </c>
      <c r="C152" s="13">
        <f t="shared" ref="C152:C157" si="25">D143</f>
        <v>0</v>
      </c>
      <c r="D152" s="20">
        <f t="shared" ref="D152:D157" si="26">B152+C152</f>
        <v>0</v>
      </c>
    </row>
    <row r="153" spans="1:8" ht="19.2" customHeight="1">
      <c r="A153" s="21" t="s">
        <v>20</v>
      </c>
      <c r="B153" s="22">
        <f t="shared" si="24"/>
        <v>0</v>
      </c>
      <c r="C153" s="22">
        <f t="shared" si="25"/>
        <v>0</v>
      </c>
      <c r="D153" s="24">
        <f t="shared" si="26"/>
        <v>0</v>
      </c>
    </row>
    <row r="154" spans="1:8" ht="19.2" customHeight="1">
      <c r="A154" s="25" t="s">
        <v>35</v>
      </c>
      <c r="B154" s="26">
        <f t="shared" si="24"/>
        <v>0</v>
      </c>
      <c r="C154" s="26">
        <f t="shared" si="25"/>
        <v>0</v>
      </c>
      <c r="D154" s="28">
        <f t="shared" si="26"/>
        <v>0</v>
      </c>
    </row>
    <row r="155" spans="1:8" ht="19.2" customHeight="1">
      <c r="A155" s="12" t="s">
        <v>22</v>
      </c>
      <c r="B155" s="13">
        <f t="shared" si="24"/>
        <v>0</v>
      </c>
      <c r="C155" s="13">
        <f t="shared" si="25"/>
        <v>0</v>
      </c>
      <c r="D155" s="20">
        <f t="shared" si="26"/>
        <v>0</v>
      </c>
    </row>
    <row r="156" spans="1:8" ht="19.2" customHeight="1">
      <c r="A156" s="21" t="s">
        <v>23</v>
      </c>
      <c r="B156" s="22">
        <f t="shared" si="24"/>
        <v>0</v>
      </c>
      <c r="C156" s="22">
        <f t="shared" si="25"/>
        <v>0</v>
      </c>
      <c r="D156" s="24">
        <f t="shared" si="26"/>
        <v>0</v>
      </c>
    </row>
    <row r="157" spans="1:8" ht="19.2" customHeight="1">
      <c r="A157" s="7" t="s">
        <v>24</v>
      </c>
      <c r="B157" s="16">
        <f t="shared" si="24"/>
        <v>0</v>
      </c>
      <c r="C157" s="16">
        <f t="shared" si="25"/>
        <v>0</v>
      </c>
      <c r="D157" s="8">
        <f t="shared" si="26"/>
        <v>0</v>
      </c>
      <c r="H157" s="3"/>
    </row>
    <row r="159" spans="1:8" ht="19.2" customHeight="1">
      <c r="A159" s="285" t="s">
        <v>68</v>
      </c>
      <c r="B159" s="285"/>
      <c r="C159" s="285"/>
      <c r="D159" s="285"/>
      <c r="E159" s="285"/>
      <c r="F159" s="285"/>
      <c r="G159" s="285"/>
      <c r="H159" s="285"/>
    </row>
    <row r="160" spans="1:8" ht="58.2" customHeight="1">
      <c r="A160" s="281" t="s">
        <v>69</v>
      </c>
      <c r="B160" s="281"/>
      <c r="C160" s="281"/>
      <c r="D160" s="281"/>
      <c r="E160" s="281"/>
      <c r="F160" s="281"/>
      <c r="G160" s="281"/>
      <c r="H160" s="281"/>
    </row>
    <row r="162" spans="1:7" ht="19.2" customHeight="1">
      <c r="A162" s="289" t="s">
        <v>70</v>
      </c>
      <c r="B162" s="289"/>
      <c r="C162" s="289"/>
      <c r="D162" s="289"/>
      <c r="E162" s="289"/>
      <c r="F162" s="289"/>
      <c r="G162" s="3"/>
    </row>
    <row r="163" spans="1:7" ht="28.8" customHeight="1"/>
    <row r="164" spans="1:7" ht="19.2" customHeight="1">
      <c r="A164" s="280" t="s">
        <v>71</v>
      </c>
      <c r="B164" s="280"/>
      <c r="C164" s="280"/>
      <c r="D164" s="280"/>
      <c r="E164" s="280"/>
    </row>
    <row r="165" spans="1:7" ht="31.2">
      <c r="A165" s="48" t="s">
        <v>11</v>
      </c>
      <c r="B165" s="49" t="s">
        <v>72</v>
      </c>
      <c r="C165" s="49" t="s">
        <v>73</v>
      </c>
      <c r="D165" s="50" t="s">
        <v>74</v>
      </c>
      <c r="E165" s="51" t="s">
        <v>75</v>
      </c>
    </row>
    <row r="166" spans="1:7" ht="19.2" customHeight="1">
      <c r="A166" s="12" t="s">
        <v>19</v>
      </c>
      <c r="B166" s="13"/>
      <c r="C166" s="68">
        <v>2</v>
      </c>
      <c r="D166" s="68">
        <v>15</v>
      </c>
      <c r="E166" s="20">
        <f t="shared" ref="E166:E171" si="27">B166*C166*D166</f>
        <v>0</v>
      </c>
    </row>
    <row r="167" spans="1:7" ht="19.2" customHeight="1">
      <c r="A167" s="21" t="s">
        <v>20</v>
      </c>
      <c r="B167" s="22">
        <f t="shared" ref="B167:C171" si="28">B166</f>
        <v>0</v>
      </c>
      <c r="C167" s="69">
        <f t="shared" si="28"/>
        <v>2</v>
      </c>
      <c r="D167" s="69">
        <v>15</v>
      </c>
      <c r="E167" s="24">
        <f t="shared" si="27"/>
        <v>0</v>
      </c>
    </row>
    <row r="168" spans="1:7" ht="19.2" customHeight="1">
      <c r="A168" s="25" t="s">
        <v>35</v>
      </c>
      <c r="B168" s="26">
        <f t="shared" si="28"/>
        <v>0</v>
      </c>
      <c r="C168" s="70">
        <f t="shared" si="28"/>
        <v>2</v>
      </c>
      <c r="D168" s="70">
        <v>22</v>
      </c>
      <c r="E168" s="28">
        <f t="shared" si="27"/>
        <v>0</v>
      </c>
    </row>
    <row r="169" spans="1:7" ht="19.2" customHeight="1">
      <c r="A169" s="12" t="s">
        <v>22</v>
      </c>
      <c r="B169" s="13">
        <f t="shared" si="28"/>
        <v>0</v>
      </c>
      <c r="C169" s="68">
        <f t="shared" si="28"/>
        <v>2</v>
      </c>
      <c r="D169" s="68">
        <v>15</v>
      </c>
      <c r="E169" s="20">
        <f t="shared" si="27"/>
        <v>0</v>
      </c>
    </row>
    <row r="170" spans="1:7" ht="19.2" customHeight="1">
      <c r="A170" s="21" t="s">
        <v>23</v>
      </c>
      <c r="B170" s="22">
        <f t="shared" si="28"/>
        <v>0</v>
      </c>
      <c r="C170" s="69">
        <f t="shared" si="28"/>
        <v>2</v>
      </c>
      <c r="D170" s="69">
        <v>15</v>
      </c>
      <c r="E170" s="24">
        <f t="shared" si="27"/>
        <v>0</v>
      </c>
    </row>
    <row r="171" spans="1:7" ht="19.2" customHeight="1">
      <c r="A171" s="7" t="s">
        <v>24</v>
      </c>
      <c r="B171" s="16">
        <f t="shared" si="28"/>
        <v>0</v>
      </c>
      <c r="C171" s="71">
        <f t="shared" si="28"/>
        <v>2</v>
      </c>
      <c r="D171" s="71">
        <v>22</v>
      </c>
      <c r="E171" s="8">
        <f t="shared" si="27"/>
        <v>0</v>
      </c>
    </row>
    <row r="173" spans="1:7" ht="19.2" customHeight="1">
      <c r="A173" s="280" t="s">
        <v>76</v>
      </c>
      <c r="B173" s="280"/>
      <c r="C173" s="280"/>
      <c r="D173" s="280"/>
      <c r="E173" s="280"/>
    </row>
    <row r="174" spans="1:7" ht="19.2" customHeight="1">
      <c r="A174" s="48" t="s">
        <v>11</v>
      </c>
      <c r="B174" s="49" t="s">
        <v>12</v>
      </c>
      <c r="C174" s="49" t="s">
        <v>77</v>
      </c>
      <c r="D174" s="49" t="s">
        <v>13</v>
      </c>
      <c r="E174" s="51" t="s">
        <v>78</v>
      </c>
    </row>
    <row r="175" spans="1:7" ht="19.2" customHeight="1">
      <c r="A175" s="12" t="s">
        <v>19</v>
      </c>
      <c r="B175" s="13">
        <f>B12</f>
        <v>0</v>
      </c>
      <c r="C175" s="19">
        <v>0.5</v>
      </c>
      <c r="D175" s="19">
        <v>0.06</v>
      </c>
      <c r="E175" s="20">
        <f t="shared" ref="E175:E180" si="29">B175*C175*D175</f>
        <v>0</v>
      </c>
    </row>
    <row r="176" spans="1:7" ht="19.2" customHeight="1">
      <c r="A176" s="21" t="s">
        <v>20</v>
      </c>
      <c r="B176" s="22">
        <f>B12</f>
        <v>0</v>
      </c>
      <c r="C176" s="23">
        <v>0.5</v>
      </c>
      <c r="D176" s="23">
        <v>0.06</v>
      </c>
      <c r="E176" s="24">
        <f t="shared" si="29"/>
        <v>0</v>
      </c>
    </row>
    <row r="177" spans="1:8" ht="19.2" customHeight="1">
      <c r="A177" s="25" t="s">
        <v>35</v>
      </c>
      <c r="B177" s="26">
        <f>B12</f>
        <v>0</v>
      </c>
      <c r="C177" s="27">
        <v>1</v>
      </c>
      <c r="D177" s="27">
        <v>0.06</v>
      </c>
      <c r="E177" s="28">
        <f t="shared" si="29"/>
        <v>0</v>
      </c>
    </row>
    <row r="178" spans="1:8" ht="19.2" customHeight="1">
      <c r="A178" s="12" t="s">
        <v>22</v>
      </c>
      <c r="B178" s="13">
        <f>B13</f>
        <v>0</v>
      </c>
      <c r="C178" s="19">
        <v>0.5</v>
      </c>
      <c r="D178" s="19">
        <v>0.06</v>
      </c>
      <c r="E178" s="20">
        <f t="shared" si="29"/>
        <v>0</v>
      </c>
    </row>
    <row r="179" spans="1:8" ht="19.2" customHeight="1">
      <c r="A179" s="21" t="s">
        <v>23</v>
      </c>
      <c r="B179" s="22">
        <f>B13</f>
        <v>0</v>
      </c>
      <c r="C179" s="23">
        <v>0.5</v>
      </c>
      <c r="D179" s="23">
        <v>0.06</v>
      </c>
      <c r="E179" s="24">
        <f t="shared" si="29"/>
        <v>0</v>
      </c>
    </row>
    <row r="180" spans="1:8" ht="19.2" customHeight="1">
      <c r="A180" s="7" t="s">
        <v>24</v>
      </c>
      <c r="B180" s="16">
        <f>B13</f>
        <v>0</v>
      </c>
      <c r="C180" s="29">
        <v>1</v>
      </c>
      <c r="D180" s="29">
        <v>0.06</v>
      </c>
      <c r="E180" s="8">
        <f t="shared" si="29"/>
        <v>0</v>
      </c>
    </row>
    <row r="182" spans="1:8" ht="19.2" customHeight="1">
      <c r="A182" s="280" t="s">
        <v>79</v>
      </c>
      <c r="B182" s="280"/>
      <c r="C182" s="280"/>
      <c r="D182" s="280"/>
    </row>
    <row r="183" spans="1:8" ht="19.2" customHeight="1">
      <c r="A183" s="48" t="s">
        <v>11</v>
      </c>
      <c r="B183" s="49" t="s">
        <v>75</v>
      </c>
      <c r="C183" s="49" t="s">
        <v>80</v>
      </c>
      <c r="D183" s="51" t="s">
        <v>81</v>
      </c>
    </row>
    <row r="184" spans="1:8" ht="19.2" customHeight="1">
      <c r="A184" s="12" t="s">
        <v>19</v>
      </c>
      <c r="B184" s="13">
        <f t="shared" ref="B184:B189" si="30">E166</f>
        <v>0</v>
      </c>
      <c r="C184" s="13">
        <f t="shared" ref="C184:C189" si="31">E175</f>
        <v>0</v>
      </c>
      <c r="D184" s="20">
        <f t="shared" ref="D184:D189" si="32">B184-C184</f>
        <v>0</v>
      </c>
    </row>
    <row r="185" spans="1:8" ht="19.2" customHeight="1">
      <c r="A185" s="21" t="s">
        <v>20</v>
      </c>
      <c r="B185" s="22">
        <f t="shared" si="30"/>
        <v>0</v>
      </c>
      <c r="C185" s="22">
        <f t="shared" si="31"/>
        <v>0</v>
      </c>
      <c r="D185" s="24">
        <f t="shared" si="32"/>
        <v>0</v>
      </c>
    </row>
    <row r="186" spans="1:8" ht="19.2" customHeight="1">
      <c r="A186" s="25" t="s">
        <v>35</v>
      </c>
      <c r="B186" s="26">
        <f t="shared" si="30"/>
        <v>0</v>
      </c>
      <c r="C186" s="26">
        <f t="shared" si="31"/>
        <v>0</v>
      </c>
      <c r="D186" s="28">
        <f t="shared" si="32"/>
        <v>0</v>
      </c>
    </row>
    <row r="187" spans="1:8" ht="19.2" customHeight="1">
      <c r="A187" s="12" t="s">
        <v>22</v>
      </c>
      <c r="B187" s="13">
        <f t="shared" si="30"/>
        <v>0</v>
      </c>
      <c r="C187" s="13">
        <f t="shared" si="31"/>
        <v>0</v>
      </c>
      <c r="D187" s="20">
        <f t="shared" si="32"/>
        <v>0</v>
      </c>
    </row>
    <row r="188" spans="1:8" ht="19.2" customHeight="1">
      <c r="A188" s="21" t="s">
        <v>23</v>
      </c>
      <c r="B188" s="22">
        <f t="shared" si="30"/>
        <v>0</v>
      </c>
      <c r="C188" s="22">
        <f t="shared" si="31"/>
        <v>0</v>
      </c>
      <c r="D188" s="24">
        <f t="shared" si="32"/>
        <v>0</v>
      </c>
    </row>
    <row r="189" spans="1:8" ht="19.2" customHeight="1">
      <c r="A189" s="7" t="s">
        <v>24</v>
      </c>
      <c r="B189" s="16">
        <f t="shared" si="30"/>
        <v>0</v>
      </c>
      <c r="C189" s="16">
        <f t="shared" si="31"/>
        <v>0</v>
      </c>
      <c r="D189" s="8">
        <f t="shared" si="32"/>
        <v>0</v>
      </c>
      <c r="H189" s="3"/>
    </row>
    <row r="191" spans="1:8" ht="19.2" customHeight="1">
      <c r="A191" s="289" t="s">
        <v>82</v>
      </c>
      <c r="B191" s="289"/>
      <c r="C191" s="289"/>
      <c r="D191" s="289"/>
      <c r="E191" s="289"/>
      <c r="F191" s="289"/>
      <c r="G191" s="3"/>
    </row>
    <row r="192" spans="1:8" ht="25.2" customHeight="1"/>
    <row r="193" spans="1:4" ht="19.2" customHeight="1">
      <c r="A193" s="280" t="s">
        <v>82</v>
      </c>
      <c r="B193" s="280"/>
      <c r="C193" s="280"/>
      <c r="D193" s="280"/>
    </row>
    <row r="194" spans="1:4" ht="21.6" customHeight="1">
      <c r="A194" s="9" t="s">
        <v>11</v>
      </c>
      <c r="B194" s="10" t="s">
        <v>83</v>
      </c>
      <c r="C194" s="30" t="s">
        <v>74</v>
      </c>
      <c r="D194" s="11" t="s">
        <v>18</v>
      </c>
    </row>
    <row r="195" spans="1:4" ht="19.2" customHeight="1">
      <c r="A195" s="12" t="s">
        <v>19</v>
      </c>
      <c r="B195" s="13"/>
      <c r="C195" s="68">
        <f t="shared" ref="C195:C200" si="33">D166</f>
        <v>15</v>
      </c>
      <c r="D195" s="20">
        <f t="shared" ref="D195:D200" si="34">B195*C195</f>
        <v>0</v>
      </c>
    </row>
    <row r="196" spans="1:4" ht="19.2" customHeight="1">
      <c r="A196" s="21" t="s">
        <v>20</v>
      </c>
      <c r="B196" s="22">
        <f>B195</f>
        <v>0</v>
      </c>
      <c r="C196" s="69">
        <f t="shared" si="33"/>
        <v>15</v>
      </c>
      <c r="D196" s="24">
        <f t="shared" si="34"/>
        <v>0</v>
      </c>
    </row>
    <row r="197" spans="1:4" ht="19.2" customHeight="1">
      <c r="A197" s="7" t="s">
        <v>35</v>
      </c>
      <c r="B197" s="16">
        <f>B196</f>
        <v>0</v>
      </c>
      <c r="C197" s="71">
        <f t="shared" si="33"/>
        <v>22</v>
      </c>
      <c r="D197" s="8">
        <f t="shared" si="34"/>
        <v>0</v>
      </c>
    </row>
    <row r="198" spans="1:4" ht="19.2" customHeight="1">
      <c r="A198" s="12" t="s">
        <v>22</v>
      </c>
      <c r="B198" s="13">
        <f>B197</f>
        <v>0</v>
      </c>
      <c r="C198" s="68">
        <f t="shared" si="33"/>
        <v>15</v>
      </c>
      <c r="D198" s="20">
        <f t="shared" si="34"/>
        <v>0</v>
      </c>
    </row>
    <row r="199" spans="1:4" ht="19.2" customHeight="1">
      <c r="A199" s="21" t="s">
        <v>23</v>
      </c>
      <c r="B199" s="22">
        <f>B198</f>
        <v>0</v>
      </c>
      <c r="C199" s="69">
        <f t="shared" si="33"/>
        <v>15</v>
      </c>
      <c r="D199" s="24">
        <f t="shared" si="34"/>
        <v>0</v>
      </c>
    </row>
    <row r="200" spans="1:4" ht="19.2" customHeight="1">
      <c r="A200" s="7" t="s">
        <v>24</v>
      </c>
      <c r="B200" s="16">
        <f>B199</f>
        <v>0</v>
      </c>
      <c r="C200" s="71">
        <f t="shared" si="33"/>
        <v>22</v>
      </c>
      <c r="D200" s="8">
        <f t="shared" si="34"/>
        <v>0</v>
      </c>
    </row>
    <row r="202" spans="1:4" ht="19.2" customHeight="1">
      <c r="A202" s="280" t="s">
        <v>84</v>
      </c>
      <c r="B202" s="280"/>
      <c r="C202" s="280"/>
      <c r="D202" s="280"/>
    </row>
    <row r="203" spans="1:4" ht="19.2" customHeight="1">
      <c r="A203" s="48" t="s">
        <v>11</v>
      </c>
      <c r="B203" s="49" t="s">
        <v>12</v>
      </c>
      <c r="C203" s="49" t="s">
        <v>13</v>
      </c>
      <c r="D203" s="51" t="s">
        <v>78</v>
      </c>
    </row>
    <row r="204" spans="1:4" ht="19.2" customHeight="1">
      <c r="A204" s="12" t="s">
        <v>19</v>
      </c>
      <c r="B204" s="13">
        <f t="shared" ref="B204:B209" si="35">D195</f>
        <v>0</v>
      </c>
      <c r="C204" s="19"/>
      <c r="D204" s="20">
        <f t="shared" ref="D204:D209" si="36">B204*C204</f>
        <v>0</v>
      </c>
    </row>
    <row r="205" spans="1:4" ht="19.2" customHeight="1">
      <c r="A205" s="21" t="s">
        <v>20</v>
      </c>
      <c r="B205" s="22">
        <f t="shared" si="35"/>
        <v>0</v>
      </c>
      <c r="C205" s="23">
        <f>C204</f>
        <v>0</v>
      </c>
      <c r="D205" s="24">
        <f t="shared" si="36"/>
        <v>0</v>
      </c>
    </row>
    <row r="206" spans="1:4" ht="19.2" customHeight="1">
      <c r="A206" s="21" t="s">
        <v>35</v>
      </c>
      <c r="B206" s="22">
        <f t="shared" si="35"/>
        <v>0</v>
      </c>
      <c r="C206" s="23">
        <f>C205</f>
        <v>0</v>
      </c>
      <c r="D206" s="24">
        <f t="shared" si="36"/>
        <v>0</v>
      </c>
    </row>
    <row r="207" spans="1:4" ht="19.2" customHeight="1">
      <c r="A207" s="21" t="s">
        <v>22</v>
      </c>
      <c r="B207" s="22">
        <f t="shared" si="35"/>
        <v>0</v>
      </c>
      <c r="C207" s="23">
        <f>C206</f>
        <v>0</v>
      </c>
      <c r="D207" s="24">
        <f t="shared" si="36"/>
        <v>0</v>
      </c>
    </row>
    <row r="208" spans="1:4" ht="19.2" customHeight="1">
      <c r="A208" s="21" t="s">
        <v>23</v>
      </c>
      <c r="B208" s="22">
        <f t="shared" si="35"/>
        <v>0</v>
      </c>
      <c r="C208" s="23">
        <f>C207</f>
        <v>0</v>
      </c>
      <c r="D208" s="24">
        <f t="shared" si="36"/>
        <v>0</v>
      </c>
    </row>
    <row r="209" spans="1:8" ht="19.2" customHeight="1">
      <c r="A209" s="7" t="s">
        <v>24</v>
      </c>
      <c r="B209" s="16">
        <f t="shared" si="35"/>
        <v>0</v>
      </c>
      <c r="C209" s="29">
        <f>C208</f>
        <v>0</v>
      </c>
      <c r="D209" s="8">
        <f t="shared" si="36"/>
        <v>0</v>
      </c>
    </row>
    <row r="211" spans="1:8" ht="19.2" customHeight="1">
      <c r="A211" s="280" t="s">
        <v>85</v>
      </c>
      <c r="B211" s="280"/>
      <c r="C211" s="280"/>
      <c r="D211" s="280"/>
    </row>
    <row r="212" spans="1:8" ht="19.2" customHeight="1">
      <c r="A212" s="48" t="s">
        <v>11</v>
      </c>
      <c r="B212" s="49" t="s">
        <v>75</v>
      </c>
      <c r="C212" s="49" t="s">
        <v>78</v>
      </c>
      <c r="D212" s="51" t="s">
        <v>81</v>
      </c>
    </row>
    <row r="213" spans="1:8" ht="19.2" customHeight="1">
      <c r="A213" s="12" t="s">
        <v>19</v>
      </c>
      <c r="B213" s="13">
        <f t="shared" ref="B213:B218" si="37">D195</f>
        <v>0</v>
      </c>
      <c r="C213" s="13">
        <f t="shared" ref="C213:C218" si="38">D204</f>
        <v>0</v>
      </c>
      <c r="D213" s="20">
        <f t="shared" ref="D213:D218" si="39">B213-C213</f>
        <v>0</v>
      </c>
    </row>
    <row r="214" spans="1:8" ht="19.2" customHeight="1">
      <c r="A214" s="21" t="s">
        <v>20</v>
      </c>
      <c r="B214" s="22">
        <f t="shared" si="37"/>
        <v>0</v>
      </c>
      <c r="C214" s="22">
        <f t="shared" si="38"/>
        <v>0</v>
      </c>
      <c r="D214" s="24">
        <f t="shared" si="39"/>
        <v>0</v>
      </c>
    </row>
    <row r="215" spans="1:8" ht="19.2" customHeight="1">
      <c r="A215" s="25" t="s">
        <v>35</v>
      </c>
      <c r="B215" s="26">
        <f t="shared" si="37"/>
        <v>0</v>
      </c>
      <c r="C215" s="26">
        <f t="shared" si="38"/>
        <v>0</v>
      </c>
      <c r="D215" s="28">
        <f t="shared" si="39"/>
        <v>0</v>
      </c>
    </row>
    <row r="216" spans="1:8" ht="19.2" customHeight="1">
      <c r="A216" s="12" t="s">
        <v>22</v>
      </c>
      <c r="B216" s="13">
        <f t="shared" si="37"/>
        <v>0</v>
      </c>
      <c r="C216" s="13">
        <f t="shared" si="38"/>
        <v>0</v>
      </c>
      <c r="D216" s="20">
        <f t="shared" si="39"/>
        <v>0</v>
      </c>
    </row>
    <row r="217" spans="1:8" ht="19.2" customHeight="1">
      <c r="A217" s="21" t="s">
        <v>23</v>
      </c>
      <c r="B217" s="22">
        <f t="shared" si="37"/>
        <v>0</v>
      </c>
      <c r="C217" s="22">
        <f t="shared" si="38"/>
        <v>0</v>
      </c>
      <c r="D217" s="24">
        <f t="shared" si="39"/>
        <v>0</v>
      </c>
    </row>
    <row r="218" spans="1:8" ht="19.2" customHeight="1">
      <c r="A218" s="7" t="s">
        <v>24</v>
      </c>
      <c r="B218" s="16">
        <f t="shared" si="37"/>
        <v>0</v>
      </c>
      <c r="C218" s="16">
        <f t="shared" si="38"/>
        <v>0</v>
      </c>
      <c r="D218" s="8">
        <f t="shared" si="39"/>
        <v>0</v>
      </c>
      <c r="H218" s="3"/>
    </row>
    <row r="220" spans="1:8" ht="41.4" customHeight="1">
      <c r="A220" s="288" t="s">
        <v>86</v>
      </c>
      <c r="B220" s="288"/>
      <c r="C220" s="288"/>
      <c r="D220" s="288"/>
      <c r="E220" s="288"/>
      <c r="F220" s="288"/>
      <c r="G220" s="288"/>
      <c r="H220" s="288"/>
    </row>
    <row r="222" spans="1:8" ht="19.2" customHeight="1">
      <c r="A222" s="280" t="s">
        <v>87</v>
      </c>
      <c r="B222" s="280"/>
      <c r="C222" s="280"/>
      <c r="D222" s="280"/>
    </row>
    <row r="223" spans="1:8" ht="19.2" customHeight="1">
      <c r="A223" s="48" t="s">
        <v>11</v>
      </c>
      <c r="B223" s="49"/>
      <c r="C223" s="49"/>
      <c r="D223" s="51"/>
    </row>
    <row r="224" spans="1:8" ht="19.2" customHeight="1">
      <c r="A224" s="12" t="s">
        <v>19</v>
      </c>
      <c r="B224" s="13"/>
      <c r="C224" s="13"/>
      <c r="D224" s="20"/>
    </row>
    <row r="225" spans="1:8" ht="19.2" customHeight="1">
      <c r="A225" s="21" t="s">
        <v>20</v>
      </c>
      <c r="B225" s="22"/>
      <c r="C225" s="22"/>
      <c r="D225" s="24"/>
    </row>
    <row r="226" spans="1:8" ht="19.2" customHeight="1">
      <c r="A226" s="25" t="s">
        <v>35</v>
      </c>
      <c r="B226" s="26"/>
      <c r="C226" s="26"/>
      <c r="D226" s="28"/>
    </row>
    <row r="227" spans="1:8" ht="19.2" customHeight="1">
      <c r="A227" s="12" t="s">
        <v>22</v>
      </c>
      <c r="B227" s="13"/>
      <c r="C227" s="13"/>
      <c r="D227" s="20"/>
    </row>
    <row r="228" spans="1:8" ht="19.2" customHeight="1">
      <c r="A228" s="21" t="s">
        <v>23</v>
      </c>
      <c r="B228" s="22"/>
      <c r="C228" s="22"/>
      <c r="D228" s="24"/>
    </row>
    <row r="229" spans="1:8" ht="19.2" customHeight="1">
      <c r="A229" s="7" t="s">
        <v>24</v>
      </c>
      <c r="B229" s="16"/>
      <c r="C229" s="16"/>
      <c r="D229" s="8"/>
      <c r="H229" s="3"/>
    </row>
    <row r="231" spans="1:8" ht="37.200000000000003" customHeight="1">
      <c r="A231" s="288" t="s">
        <v>88</v>
      </c>
      <c r="B231" s="288"/>
      <c r="C231" s="288"/>
      <c r="D231" s="288"/>
      <c r="E231" s="288"/>
      <c r="F231" s="288"/>
      <c r="G231" s="288"/>
      <c r="H231" s="288"/>
    </row>
    <row r="233" spans="1:8" ht="19.2" customHeight="1">
      <c r="A233" s="280" t="s">
        <v>89</v>
      </c>
      <c r="B233" s="280"/>
      <c r="C233" s="280"/>
      <c r="D233" s="280"/>
    </row>
    <row r="234" spans="1:8" ht="19.2" customHeight="1">
      <c r="A234" s="48" t="s">
        <v>11</v>
      </c>
      <c r="B234" s="49"/>
      <c r="C234" s="49"/>
      <c r="D234" s="51"/>
    </row>
    <row r="235" spans="1:8" ht="19.2" customHeight="1">
      <c r="A235" s="12" t="s">
        <v>19</v>
      </c>
      <c r="B235" s="13"/>
      <c r="C235" s="13"/>
      <c r="D235" s="20"/>
    </row>
    <row r="236" spans="1:8" ht="19.2" customHeight="1">
      <c r="A236" s="21" t="s">
        <v>20</v>
      </c>
      <c r="B236" s="22"/>
      <c r="C236" s="22"/>
      <c r="D236" s="24"/>
    </row>
    <row r="237" spans="1:8" ht="19.2" customHeight="1">
      <c r="A237" s="25" t="s">
        <v>35</v>
      </c>
      <c r="B237" s="26"/>
      <c r="C237" s="26"/>
      <c r="D237" s="28"/>
    </row>
    <row r="238" spans="1:8" ht="19.2" customHeight="1">
      <c r="A238" s="12" t="s">
        <v>22</v>
      </c>
      <c r="B238" s="13"/>
      <c r="C238" s="13"/>
      <c r="D238" s="20"/>
    </row>
    <row r="239" spans="1:8" ht="19.2" customHeight="1">
      <c r="A239" s="21" t="s">
        <v>23</v>
      </c>
      <c r="B239" s="22"/>
      <c r="C239" s="22"/>
      <c r="D239" s="24"/>
    </row>
    <row r="240" spans="1:8" ht="19.2" customHeight="1">
      <c r="A240" s="7" t="s">
        <v>24</v>
      </c>
      <c r="B240" s="16"/>
      <c r="C240" s="16"/>
      <c r="D240" s="8"/>
      <c r="H240" s="72"/>
    </row>
    <row r="242" spans="1:8" ht="19.2" customHeight="1">
      <c r="A242" s="280" t="s">
        <v>68</v>
      </c>
      <c r="B242" s="280"/>
      <c r="C242" s="280"/>
      <c r="D242" s="280"/>
      <c r="E242" s="280"/>
      <c r="F242" s="280"/>
      <c r="G242" s="72"/>
    </row>
    <row r="243" spans="1:8" ht="19.2" customHeight="1">
      <c r="A243" s="48" t="s">
        <v>11</v>
      </c>
      <c r="B243" s="49" t="s">
        <v>90</v>
      </c>
      <c r="C243" s="49" t="s">
        <v>91</v>
      </c>
      <c r="D243" s="49" t="s">
        <v>92</v>
      </c>
      <c r="E243" s="49" t="s">
        <v>93</v>
      </c>
      <c r="F243" s="51" t="s">
        <v>41</v>
      </c>
    </row>
    <row r="244" spans="1:8" ht="19.2" customHeight="1">
      <c r="A244" s="12" t="s">
        <v>19</v>
      </c>
      <c r="B244" s="13">
        <f t="shared" ref="B244:B249" si="40">D184</f>
        <v>0</v>
      </c>
      <c r="C244" s="13">
        <f t="shared" ref="C244:C249" si="41">D213</f>
        <v>0</v>
      </c>
      <c r="D244" s="13">
        <f t="shared" ref="D244:D249" si="42">D224</f>
        <v>0</v>
      </c>
      <c r="E244" s="13">
        <f t="shared" ref="E244:E249" si="43">D235</f>
        <v>0</v>
      </c>
      <c r="F244" s="20">
        <f t="shared" ref="F244:F249" si="44">SUM(B244:E244)</f>
        <v>0</v>
      </c>
    </row>
    <row r="245" spans="1:8" ht="19.2" customHeight="1">
      <c r="A245" s="21" t="s">
        <v>20</v>
      </c>
      <c r="B245" s="22">
        <f t="shared" si="40"/>
        <v>0</v>
      </c>
      <c r="C245" s="22">
        <f t="shared" si="41"/>
        <v>0</v>
      </c>
      <c r="D245" s="22">
        <f t="shared" si="42"/>
        <v>0</v>
      </c>
      <c r="E245" s="22">
        <f t="shared" si="43"/>
        <v>0</v>
      </c>
      <c r="F245" s="24">
        <f t="shared" si="44"/>
        <v>0</v>
      </c>
    </row>
    <row r="246" spans="1:8" ht="19.2" customHeight="1">
      <c r="A246" s="25" t="s">
        <v>35</v>
      </c>
      <c r="B246" s="26">
        <f t="shared" si="40"/>
        <v>0</v>
      </c>
      <c r="C246" s="26">
        <f t="shared" si="41"/>
        <v>0</v>
      </c>
      <c r="D246" s="26">
        <f t="shared" si="42"/>
        <v>0</v>
      </c>
      <c r="E246" s="26">
        <f t="shared" si="43"/>
        <v>0</v>
      </c>
      <c r="F246" s="28">
        <f t="shared" si="44"/>
        <v>0</v>
      </c>
    </row>
    <row r="247" spans="1:8" ht="19.2" customHeight="1">
      <c r="A247" s="12" t="s">
        <v>22</v>
      </c>
      <c r="B247" s="13">
        <f t="shared" si="40"/>
        <v>0</v>
      </c>
      <c r="C247" s="13">
        <f t="shared" si="41"/>
        <v>0</v>
      </c>
      <c r="D247" s="13">
        <f t="shared" si="42"/>
        <v>0</v>
      </c>
      <c r="E247" s="13">
        <f t="shared" si="43"/>
        <v>0</v>
      </c>
      <c r="F247" s="20">
        <f t="shared" si="44"/>
        <v>0</v>
      </c>
    </row>
    <row r="248" spans="1:8" ht="19.2" customHeight="1">
      <c r="A248" s="21" t="s">
        <v>23</v>
      </c>
      <c r="B248" s="22">
        <f t="shared" si="40"/>
        <v>0</v>
      </c>
      <c r="C248" s="22">
        <f t="shared" si="41"/>
        <v>0</v>
      </c>
      <c r="D248" s="22">
        <f t="shared" si="42"/>
        <v>0</v>
      </c>
      <c r="E248" s="22">
        <f t="shared" si="43"/>
        <v>0</v>
      </c>
      <c r="F248" s="24">
        <f t="shared" si="44"/>
        <v>0</v>
      </c>
    </row>
    <row r="249" spans="1:8" ht="19.2" customHeight="1">
      <c r="A249" s="7" t="s">
        <v>24</v>
      </c>
      <c r="B249" s="16">
        <f t="shared" si="40"/>
        <v>0</v>
      </c>
      <c r="C249" s="16">
        <f t="shared" si="41"/>
        <v>0</v>
      </c>
      <c r="D249" s="16">
        <f t="shared" si="42"/>
        <v>0</v>
      </c>
      <c r="E249" s="16">
        <f t="shared" si="43"/>
        <v>0</v>
      </c>
      <c r="F249" s="8">
        <f t="shared" si="44"/>
        <v>0</v>
      </c>
      <c r="H249" s="3"/>
    </row>
    <row r="251" spans="1:8" ht="19.2" customHeight="1">
      <c r="A251" s="274" t="s">
        <v>42</v>
      </c>
      <c r="B251" s="274"/>
      <c r="C251" s="274"/>
      <c r="D251" s="274"/>
      <c r="E251" s="274"/>
      <c r="F251" s="274"/>
      <c r="G251" s="274"/>
      <c r="H251" s="274"/>
    </row>
    <row r="253" spans="1:8" ht="19.2" customHeight="1">
      <c r="A253" s="280" t="s">
        <v>42</v>
      </c>
      <c r="B253" s="280"/>
      <c r="C253" s="280"/>
      <c r="D253" s="280"/>
      <c r="E253" s="280"/>
    </row>
    <row r="254" spans="1:8" ht="19.2" customHeight="1">
      <c r="A254" s="48" t="s">
        <v>11</v>
      </c>
      <c r="B254" s="49" t="s">
        <v>94</v>
      </c>
      <c r="C254" s="49" t="s">
        <v>95</v>
      </c>
      <c r="D254" s="49" t="s">
        <v>96</v>
      </c>
      <c r="E254" s="51" t="s">
        <v>41</v>
      </c>
    </row>
    <row r="255" spans="1:8" ht="19.2" customHeight="1">
      <c r="A255" s="12" t="s">
        <v>19</v>
      </c>
      <c r="B255" s="13">
        <f t="shared" ref="B255:B260" si="45">E110</f>
        <v>0</v>
      </c>
      <c r="C255" s="13">
        <f t="shared" ref="C255:C260" si="46">D152</f>
        <v>0</v>
      </c>
      <c r="D255" s="13">
        <f t="shared" ref="D255:D260" si="47">F244</f>
        <v>0</v>
      </c>
      <c r="E255" s="20">
        <f t="shared" ref="E255:E260" si="48">SUM(B255:D255)</f>
        <v>0</v>
      </c>
    </row>
    <row r="256" spans="1:8" ht="19.2" customHeight="1">
      <c r="A256" s="21" t="s">
        <v>20</v>
      </c>
      <c r="B256" s="22">
        <f t="shared" si="45"/>
        <v>0</v>
      </c>
      <c r="C256" s="22">
        <f t="shared" si="46"/>
        <v>0</v>
      </c>
      <c r="D256" s="22">
        <f t="shared" si="47"/>
        <v>0</v>
      </c>
      <c r="E256" s="24">
        <f t="shared" si="48"/>
        <v>0</v>
      </c>
    </row>
    <row r="257" spans="1:8" ht="19.2" customHeight="1">
      <c r="A257" s="73" t="s">
        <v>35</v>
      </c>
      <c r="B257" s="16">
        <f t="shared" si="45"/>
        <v>0</v>
      </c>
      <c r="C257" s="16">
        <f t="shared" si="46"/>
        <v>0</v>
      </c>
      <c r="D257" s="16">
        <f t="shared" si="47"/>
        <v>0</v>
      </c>
      <c r="E257" s="8">
        <f t="shared" si="48"/>
        <v>0</v>
      </c>
    </row>
    <row r="258" spans="1:8" ht="19.2" customHeight="1">
      <c r="A258" s="5" t="s">
        <v>22</v>
      </c>
      <c r="B258" s="74">
        <f t="shared" si="45"/>
        <v>0</v>
      </c>
      <c r="C258" s="74">
        <f t="shared" si="46"/>
        <v>0</v>
      </c>
      <c r="D258" s="74">
        <f t="shared" si="47"/>
        <v>0</v>
      </c>
      <c r="E258" s="6">
        <f t="shared" si="48"/>
        <v>0</v>
      </c>
    </row>
    <row r="259" spans="1:8" ht="19.2" customHeight="1">
      <c r="A259" s="21" t="s">
        <v>23</v>
      </c>
      <c r="B259" s="22">
        <f t="shared" si="45"/>
        <v>0</v>
      </c>
      <c r="C259" s="22">
        <f t="shared" si="46"/>
        <v>0</v>
      </c>
      <c r="D259" s="22">
        <f t="shared" si="47"/>
        <v>0</v>
      </c>
      <c r="E259" s="24">
        <f t="shared" si="48"/>
        <v>0</v>
      </c>
    </row>
    <row r="260" spans="1:8" ht="19.2" customHeight="1">
      <c r="A260" s="7" t="s">
        <v>24</v>
      </c>
      <c r="B260" s="16">
        <f t="shared" si="45"/>
        <v>0</v>
      </c>
      <c r="C260" s="16">
        <f t="shared" si="46"/>
        <v>0</v>
      </c>
      <c r="D260" s="16">
        <f t="shared" si="47"/>
        <v>0</v>
      </c>
      <c r="E260" s="8">
        <f t="shared" si="48"/>
        <v>0</v>
      </c>
      <c r="H260" s="3"/>
    </row>
    <row r="262" spans="1:8" ht="19.2" customHeight="1">
      <c r="A262" s="274" t="s">
        <v>97</v>
      </c>
      <c r="B262" s="274"/>
      <c r="C262" s="274"/>
      <c r="D262" s="274"/>
      <c r="E262" s="274"/>
      <c r="F262" s="274"/>
      <c r="G262" s="274"/>
      <c r="H262" s="274"/>
    </row>
    <row r="263" spans="1:8" ht="42.6" customHeight="1">
      <c r="A263" s="281" t="s">
        <v>98</v>
      </c>
      <c r="B263" s="281"/>
      <c r="C263" s="281"/>
      <c r="D263" s="281"/>
      <c r="E263" s="281"/>
      <c r="F263" s="281"/>
      <c r="G263" s="281"/>
      <c r="H263" s="281"/>
    </row>
    <row r="265" spans="1:8" ht="12.9" customHeight="1">
      <c r="A265" s="287" t="s">
        <v>99</v>
      </c>
      <c r="B265" s="287"/>
    </row>
    <row r="266" spans="1:8">
      <c r="A266" s="37" t="s">
        <v>100</v>
      </c>
      <c r="B266" s="40" t="s">
        <v>13</v>
      </c>
    </row>
    <row r="267" spans="1:8" ht="31.2">
      <c r="A267" s="75" t="s">
        <v>101</v>
      </c>
      <c r="B267" s="76"/>
    </row>
    <row r="268" spans="1:8" ht="31.2">
      <c r="A268" s="77" t="s">
        <v>102</v>
      </c>
      <c r="B268" s="78">
        <f>B267*45%</f>
        <v>0</v>
      </c>
    </row>
    <row r="269" spans="1:8" ht="31.2">
      <c r="A269" s="77" t="s">
        <v>103</v>
      </c>
      <c r="B269" s="78">
        <f>B267*55%</f>
        <v>0</v>
      </c>
    </row>
    <row r="270" spans="1:8" ht="25.8" customHeight="1">
      <c r="A270" s="79" t="s">
        <v>104</v>
      </c>
      <c r="B270" s="59"/>
    </row>
    <row r="271" spans="1:8" ht="24" customHeight="1">
      <c r="A271" s="80" t="s">
        <v>105</v>
      </c>
      <c r="B271" s="81"/>
    </row>
    <row r="272" spans="1:8" ht="19.2" customHeight="1">
      <c r="A272" s="37" t="s">
        <v>64</v>
      </c>
      <c r="B272" s="82">
        <f>SUM(B268:B271)</f>
        <v>0</v>
      </c>
      <c r="H272" s="3"/>
    </row>
    <row r="274" spans="1:8" ht="19.2" customHeight="1">
      <c r="A274" s="285" t="s">
        <v>106</v>
      </c>
      <c r="B274" s="285"/>
      <c r="C274" s="285"/>
      <c r="D274" s="285"/>
      <c r="E274" s="285"/>
      <c r="F274" s="285"/>
      <c r="G274" s="285"/>
      <c r="H274" s="285"/>
    </row>
    <row r="275" spans="1:8" ht="85.2" customHeight="1">
      <c r="A275" s="281" t="s">
        <v>107</v>
      </c>
      <c r="B275" s="281"/>
      <c r="C275" s="281"/>
      <c r="D275" s="281"/>
      <c r="E275" s="281"/>
      <c r="F275" s="281"/>
      <c r="G275" s="281"/>
      <c r="H275" s="281"/>
    </row>
    <row r="277" spans="1:8" ht="19.2" customHeight="1">
      <c r="A277" s="280" t="s">
        <v>108</v>
      </c>
      <c r="B277" s="280"/>
      <c r="C277" s="280"/>
      <c r="D277" s="280"/>
    </row>
    <row r="278" spans="1:8" ht="24" customHeight="1">
      <c r="A278" s="48" t="s">
        <v>11</v>
      </c>
      <c r="B278" s="49" t="s">
        <v>12</v>
      </c>
      <c r="C278" s="50" t="s">
        <v>45</v>
      </c>
      <c r="D278" s="51" t="s">
        <v>18</v>
      </c>
    </row>
    <row r="279" spans="1:8" ht="19.2" customHeight="1">
      <c r="A279" s="12" t="s">
        <v>19</v>
      </c>
      <c r="B279" s="13">
        <f t="shared" ref="B279:B284" si="49">G70+(E255-D134)</f>
        <v>0</v>
      </c>
      <c r="C279" s="31">
        <v>12</v>
      </c>
      <c r="D279" s="20">
        <f t="shared" ref="D279:D284" si="50">B279/C279</f>
        <v>0</v>
      </c>
    </row>
    <row r="280" spans="1:8" ht="19.2" customHeight="1">
      <c r="A280" s="21" t="s">
        <v>20</v>
      </c>
      <c r="B280" s="22">
        <f t="shared" si="49"/>
        <v>0</v>
      </c>
      <c r="C280" s="33">
        <f>C279</f>
        <v>12</v>
      </c>
      <c r="D280" s="24">
        <f t="shared" si="50"/>
        <v>0</v>
      </c>
    </row>
    <row r="281" spans="1:8" ht="19.2" customHeight="1">
      <c r="A281" s="25" t="s">
        <v>35</v>
      </c>
      <c r="B281" s="26">
        <f t="shared" si="49"/>
        <v>0</v>
      </c>
      <c r="C281" s="43">
        <f>C280</f>
        <v>12</v>
      </c>
      <c r="D281" s="28">
        <f t="shared" si="50"/>
        <v>0</v>
      </c>
    </row>
    <row r="282" spans="1:8" ht="19.2" customHeight="1">
      <c r="A282" s="12" t="s">
        <v>22</v>
      </c>
      <c r="B282" s="13">
        <f t="shared" si="49"/>
        <v>0</v>
      </c>
      <c r="C282" s="31">
        <f>C281</f>
        <v>12</v>
      </c>
      <c r="D282" s="20">
        <f t="shared" si="50"/>
        <v>0</v>
      </c>
    </row>
    <row r="283" spans="1:8" ht="19.2" customHeight="1">
      <c r="A283" s="21" t="s">
        <v>23</v>
      </c>
      <c r="B283" s="22">
        <f t="shared" si="49"/>
        <v>0</v>
      </c>
      <c r="C283" s="33">
        <f>C282</f>
        <v>12</v>
      </c>
      <c r="D283" s="24">
        <f t="shared" si="50"/>
        <v>0</v>
      </c>
    </row>
    <row r="284" spans="1:8" ht="26.4" customHeight="1">
      <c r="A284" s="7" t="s">
        <v>24</v>
      </c>
      <c r="B284" s="16">
        <f t="shared" si="49"/>
        <v>0</v>
      </c>
      <c r="C284" s="35">
        <f>C283</f>
        <v>12</v>
      </c>
      <c r="D284" s="8">
        <f t="shared" si="50"/>
        <v>0</v>
      </c>
    </row>
    <row r="286" spans="1:8" ht="20.399999999999999" customHeight="1">
      <c r="A286" s="284" t="s">
        <v>109</v>
      </c>
      <c r="B286" s="284"/>
      <c r="C286" s="284"/>
      <c r="D286" s="284"/>
      <c r="E286" s="83"/>
    </row>
    <row r="287" spans="1:8" ht="22.8" customHeight="1">
      <c r="A287" s="48" t="s">
        <v>11</v>
      </c>
      <c r="B287" s="49" t="s">
        <v>12</v>
      </c>
      <c r="C287" s="84" t="s">
        <v>110</v>
      </c>
      <c r="D287" s="51" t="s">
        <v>18</v>
      </c>
    </row>
    <row r="288" spans="1:8" ht="19.2" customHeight="1">
      <c r="A288" s="12" t="s">
        <v>19</v>
      </c>
      <c r="B288" s="13">
        <f t="shared" ref="B288:B293" si="51">D143</f>
        <v>0</v>
      </c>
      <c r="C288" s="19">
        <v>0.5</v>
      </c>
      <c r="D288" s="20">
        <f t="shared" ref="D288:D293" si="52">B288*C288</f>
        <v>0</v>
      </c>
    </row>
    <row r="289" spans="1:8" ht="19.2" customHeight="1">
      <c r="A289" s="21" t="s">
        <v>20</v>
      </c>
      <c r="B289" s="22">
        <f t="shared" si="51"/>
        <v>0</v>
      </c>
      <c r="C289" s="23">
        <v>0.5</v>
      </c>
      <c r="D289" s="24">
        <f t="shared" si="52"/>
        <v>0</v>
      </c>
    </row>
    <row r="290" spans="1:8" ht="19.2" customHeight="1">
      <c r="A290" s="25" t="s">
        <v>35</v>
      </c>
      <c r="B290" s="26">
        <f t="shared" si="51"/>
        <v>0</v>
      </c>
      <c r="C290" s="27">
        <v>0.5</v>
      </c>
      <c r="D290" s="28">
        <f t="shared" si="52"/>
        <v>0</v>
      </c>
    </row>
    <row r="291" spans="1:8" ht="19.2" customHeight="1">
      <c r="A291" s="12" t="s">
        <v>22</v>
      </c>
      <c r="B291" s="13">
        <f t="shared" si="51"/>
        <v>0</v>
      </c>
      <c r="C291" s="19">
        <v>0.5</v>
      </c>
      <c r="D291" s="20">
        <f t="shared" si="52"/>
        <v>0</v>
      </c>
    </row>
    <row r="292" spans="1:8" ht="19.2" customHeight="1">
      <c r="A292" s="21" t="s">
        <v>23</v>
      </c>
      <c r="B292" s="22">
        <f t="shared" si="51"/>
        <v>0</v>
      </c>
      <c r="C292" s="23">
        <v>0.5</v>
      </c>
      <c r="D292" s="24">
        <f t="shared" si="52"/>
        <v>0</v>
      </c>
    </row>
    <row r="293" spans="1:8" ht="19.2" customHeight="1">
      <c r="A293" s="7" t="s">
        <v>24</v>
      </c>
      <c r="B293" s="16">
        <f t="shared" si="51"/>
        <v>0</v>
      </c>
      <c r="C293" s="29">
        <v>0.5</v>
      </c>
      <c r="D293" s="8">
        <f t="shared" si="52"/>
        <v>0</v>
      </c>
    </row>
    <row r="295" spans="1:8" ht="19.2" customHeight="1">
      <c r="A295" s="280" t="s">
        <v>111</v>
      </c>
      <c r="B295" s="280"/>
      <c r="C295" s="280"/>
      <c r="D295" s="280"/>
    </row>
    <row r="296" spans="1:8" ht="19.2" customHeight="1">
      <c r="A296" s="48" t="s">
        <v>11</v>
      </c>
      <c r="B296" s="49" t="s">
        <v>12</v>
      </c>
      <c r="C296" s="49" t="s">
        <v>13</v>
      </c>
      <c r="D296" s="51" t="s">
        <v>18</v>
      </c>
    </row>
    <row r="297" spans="1:8" ht="19.2" customHeight="1">
      <c r="A297" s="12" t="s">
        <v>19</v>
      </c>
      <c r="B297" s="13">
        <f t="shared" ref="B297:B302" si="53">D279+D288</f>
        <v>0</v>
      </c>
      <c r="C297" s="52">
        <f t="shared" ref="C297:C302" si="54">$B$268</f>
        <v>0</v>
      </c>
      <c r="D297" s="20">
        <f t="shared" ref="D297:D302" si="55">B297*C297</f>
        <v>0</v>
      </c>
    </row>
    <row r="298" spans="1:8" ht="19.2" customHeight="1">
      <c r="A298" s="21" t="s">
        <v>20</v>
      </c>
      <c r="B298" s="22">
        <f t="shared" si="53"/>
        <v>0</v>
      </c>
      <c r="C298" s="53">
        <f t="shared" si="54"/>
        <v>0</v>
      </c>
      <c r="D298" s="24">
        <f t="shared" si="55"/>
        <v>0</v>
      </c>
    </row>
    <row r="299" spans="1:8" ht="19.2" customHeight="1">
      <c r="A299" s="25" t="s">
        <v>35</v>
      </c>
      <c r="B299" s="26">
        <f t="shared" si="53"/>
        <v>0</v>
      </c>
      <c r="C299" s="54">
        <f t="shared" si="54"/>
        <v>0</v>
      </c>
      <c r="D299" s="28">
        <f t="shared" si="55"/>
        <v>0</v>
      </c>
    </row>
    <row r="300" spans="1:8" ht="19.2" customHeight="1">
      <c r="A300" s="12" t="s">
        <v>22</v>
      </c>
      <c r="B300" s="13">
        <f t="shared" si="53"/>
        <v>0</v>
      </c>
      <c r="C300" s="52">
        <f t="shared" si="54"/>
        <v>0</v>
      </c>
      <c r="D300" s="20">
        <f t="shared" si="55"/>
        <v>0</v>
      </c>
    </row>
    <row r="301" spans="1:8" ht="19.2" customHeight="1">
      <c r="A301" s="21" t="s">
        <v>23</v>
      </c>
      <c r="B301" s="22">
        <f t="shared" si="53"/>
        <v>0</v>
      </c>
      <c r="C301" s="53">
        <f t="shared" si="54"/>
        <v>0</v>
      </c>
      <c r="D301" s="24">
        <f t="shared" si="55"/>
        <v>0</v>
      </c>
    </row>
    <row r="302" spans="1:8" ht="19.2" customHeight="1">
      <c r="A302" s="7" t="s">
        <v>24</v>
      </c>
      <c r="B302" s="16">
        <f t="shared" si="53"/>
        <v>0</v>
      </c>
      <c r="C302" s="55">
        <f t="shared" si="54"/>
        <v>0</v>
      </c>
      <c r="D302" s="8">
        <f t="shared" si="55"/>
        <v>0</v>
      </c>
      <c r="H302" s="3"/>
    </row>
    <row r="304" spans="1:8" ht="19.2" customHeight="1">
      <c r="A304" s="285" t="s">
        <v>112</v>
      </c>
      <c r="B304" s="285"/>
      <c r="C304" s="285"/>
      <c r="D304" s="285"/>
      <c r="E304" s="285"/>
      <c r="F304" s="285"/>
      <c r="G304" s="285"/>
      <c r="H304" s="285"/>
    </row>
    <row r="305" spans="1:8" ht="81" customHeight="1">
      <c r="A305" s="281" t="s">
        <v>113</v>
      </c>
      <c r="B305" s="281"/>
      <c r="C305" s="281"/>
      <c r="D305" s="281"/>
      <c r="E305" s="281"/>
      <c r="F305" s="281"/>
      <c r="G305" s="281"/>
      <c r="H305" s="281"/>
    </row>
    <row r="307" spans="1:8" ht="19.2" customHeight="1">
      <c r="A307" s="280" t="s">
        <v>114</v>
      </c>
      <c r="B307" s="280"/>
      <c r="C307" s="280"/>
      <c r="D307" s="280"/>
    </row>
    <row r="308" spans="1:8" ht="26.4" customHeight="1">
      <c r="A308" s="48" t="s">
        <v>11</v>
      </c>
      <c r="B308" s="49" t="s">
        <v>12</v>
      </c>
      <c r="C308" s="50" t="s">
        <v>45</v>
      </c>
      <c r="D308" s="51" t="s">
        <v>18</v>
      </c>
    </row>
    <row r="309" spans="1:8" ht="19.2" customHeight="1">
      <c r="A309" s="12" t="s">
        <v>19</v>
      </c>
      <c r="B309" s="13">
        <f t="shared" ref="B309:B314" si="56">G70+E255</f>
        <v>0</v>
      </c>
      <c r="C309" s="31">
        <v>12</v>
      </c>
      <c r="D309" s="20">
        <f t="shared" ref="D309:D314" si="57">B309/C309</f>
        <v>0</v>
      </c>
    </row>
    <row r="310" spans="1:8" ht="19.2" customHeight="1">
      <c r="A310" s="21" t="s">
        <v>20</v>
      </c>
      <c r="B310" s="22">
        <f t="shared" si="56"/>
        <v>0</v>
      </c>
      <c r="C310" s="33">
        <v>12</v>
      </c>
      <c r="D310" s="24">
        <f t="shared" si="57"/>
        <v>0</v>
      </c>
    </row>
    <row r="311" spans="1:8" ht="19.2" customHeight="1">
      <c r="A311" s="25" t="s">
        <v>35</v>
      </c>
      <c r="B311" s="26">
        <f t="shared" si="56"/>
        <v>0</v>
      </c>
      <c r="C311" s="43">
        <v>12</v>
      </c>
      <c r="D311" s="28">
        <f t="shared" si="57"/>
        <v>0</v>
      </c>
    </row>
    <row r="312" spans="1:8" ht="19.2" customHeight="1">
      <c r="A312" s="12" t="s">
        <v>22</v>
      </c>
      <c r="B312" s="13">
        <f t="shared" si="56"/>
        <v>0</v>
      </c>
      <c r="C312" s="31">
        <v>12</v>
      </c>
      <c r="D312" s="20">
        <f t="shared" si="57"/>
        <v>0</v>
      </c>
    </row>
    <row r="313" spans="1:8" ht="19.2" customHeight="1">
      <c r="A313" s="21" t="s">
        <v>23</v>
      </c>
      <c r="B313" s="22">
        <f t="shared" si="56"/>
        <v>0</v>
      </c>
      <c r="C313" s="33">
        <v>12</v>
      </c>
      <c r="D313" s="24">
        <f t="shared" si="57"/>
        <v>0</v>
      </c>
    </row>
    <row r="314" spans="1:8" ht="29.4" customHeight="1">
      <c r="A314" s="7" t="s">
        <v>24</v>
      </c>
      <c r="B314" s="16">
        <f t="shared" si="56"/>
        <v>0</v>
      </c>
      <c r="C314" s="35">
        <v>12</v>
      </c>
      <c r="D314" s="8">
        <f t="shared" si="57"/>
        <v>0</v>
      </c>
    </row>
    <row r="316" spans="1:8" ht="25.2" customHeight="1">
      <c r="A316" s="284" t="s">
        <v>115</v>
      </c>
      <c r="B316" s="284"/>
      <c r="C316" s="284"/>
      <c r="D316" s="284"/>
    </row>
    <row r="317" spans="1:8" ht="27.6" customHeight="1">
      <c r="A317" s="48" t="s">
        <v>11</v>
      </c>
      <c r="B317" s="49" t="s">
        <v>12</v>
      </c>
      <c r="C317" s="84" t="s">
        <v>110</v>
      </c>
      <c r="D317" s="51" t="s">
        <v>18</v>
      </c>
    </row>
    <row r="318" spans="1:8" ht="19.2" customHeight="1">
      <c r="A318" s="12" t="s">
        <v>19</v>
      </c>
      <c r="B318" s="13">
        <f t="shared" ref="B318:B323" si="58">D143</f>
        <v>0</v>
      </c>
      <c r="C318" s="19">
        <v>0.5</v>
      </c>
      <c r="D318" s="20">
        <f t="shared" ref="D318:D323" si="59">B318*C318</f>
        <v>0</v>
      </c>
    </row>
    <row r="319" spans="1:8" ht="19.2" customHeight="1">
      <c r="A319" s="21" t="s">
        <v>20</v>
      </c>
      <c r="B319" s="22">
        <f t="shared" si="58"/>
        <v>0</v>
      </c>
      <c r="C319" s="23">
        <v>0.5</v>
      </c>
      <c r="D319" s="24">
        <f t="shared" si="59"/>
        <v>0</v>
      </c>
    </row>
    <row r="320" spans="1:8" ht="19.2" customHeight="1">
      <c r="A320" s="25" t="s">
        <v>35</v>
      </c>
      <c r="B320" s="26">
        <f t="shared" si="58"/>
        <v>0</v>
      </c>
      <c r="C320" s="27">
        <v>0.5</v>
      </c>
      <c r="D320" s="28">
        <f t="shared" si="59"/>
        <v>0</v>
      </c>
    </row>
    <row r="321" spans="1:8" ht="19.2" customHeight="1">
      <c r="A321" s="12" t="s">
        <v>22</v>
      </c>
      <c r="B321" s="13">
        <f t="shared" si="58"/>
        <v>0</v>
      </c>
      <c r="C321" s="19">
        <v>0.5</v>
      </c>
      <c r="D321" s="20">
        <f t="shared" si="59"/>
        <v>0</v>
      </c>
    </row>
    <row r="322" spans="1:8" ht="19.2" customHeight="1">
      <c r="A322" s="21" t="s">
        <v>23</v>
      </c>
      <c r="B322" s="22">
        <f t="shared" si="58"/>
        <v>0</v>
      </c>
      <c r="C322" s="23">
        <v>0.5</v>
      </c>
      <c r="D322" s="24">
        <f t="shared" si="59"/>
        <v>0</v>
      </c>
    </row>
    <row r="323" spans="1:8" ht="19.2" customHeight="1">
      <c r="A323" s="7" t="s">
        <v>24</v>
      </c>
      <c r="B323" s="16">
        <f t="shared" si="58"/>
        <v>0</v>
      </c>
      <c r="C323" s="29">
        <v>0.5</v>
      </c>
      <c r="D323" s="8">
        <f t="shared" si="59"/>
        <v>0</v>
      </c>
    </row>
    <row r="325" spans="1:8" ht="19.2" customHeight="1">
      <c r="A325" s="280" t="s">
        <v>116</v>
      </c>
      <c r="B325" s="280"/>
      <c r="C325" s="280"/>
      <c r="D325" s="280"/>
    </row>
    <row r="326" spans="1:8" ht="19.2" customHeight="1">
      <c r="A326" s="48" t="s">
        <v>11</v>
      </c>
      <c r="B326" s="49" t="s">
        <v>12</v>
      </c>
      <c r="C326" s="49" t="s">
        <v>13</v>
      </c>
      <c r="D326" s="51" t="s">
        <v>18</v>
      </c>
    </row>
    <row r="327" spans="1:8" ht="19.2" customHeight="1">
      <c r="A327" s="12" t="s">
        <v>19</v>
      </c>
      <c r="B327" s="13">
        <f t="shared" ref="B327:B332" si="60">D309+D318</f>
        <v>0</v>
      </c>
      <c r="C327" s="52">
        <f t="shared" ref="C327:C332" si="61">$B$269</f>
        <v>0</v>
      </c>
      <c r="D327" s="20">
        <f t="shared" ref="D327:D332" si="62">B327*C327</f>
        <v>0</v>
      </c>
    </row>
    <row r="328" spans="1:8" ht="19.2" customHeight="1">
      <c r="A328" s="21" t="s">
        <v>20</v>
      </c>
      <c r="B328" s="22">
        <f t="shared" si="60"/>
        <v>0</v>
      </c>
      <c r="C328" s="53">
        <f t="shared" si="61"/>
        <v>0</v>
      </c>
      <c r="D328" s="24">
        <f t="shared" si="62"/>
        <v>0</v>
      </c>
    </row>
    <row r="329" spans="1:8" ht="19.2" customHeight="1">
      <c r="A329" s="7" t="s">
        <v>35</v>
      </c>
      <c r="B329" s="16">
        <f t="shared" si="60"/>
        <v>0</v>
      </c>
      <c r="C329" s="55">
        <f t="shared" si="61"/>
        <v>0</v>
      </c>
      <c r="D329" s="8">
        <f t="shared" si="62"/>
        <v>0</v>
      </c>
    </row>
    <row r="330" spans="1:8" ht="19.2" customHeight="1">
      <c r="A330" s="12" t="s">
        <v>22</v>
      </c>
      <c r="B330" s="13">
        <f t="shared" si="60"/>
        <v>0</v>
      </c>
      <c r="C330" s="52">
        <f t="shared" si="61"/>
        <v>0</v>
      </c>
      <c r="D330" s="20">
        <f t="shared" si="62"/>
        <v>0</v>
      </c>
    </row>
    <row r="331" spans="1:8" ht="19.2" customHeight="1">
      <c r="A331" s="21" t="s">
        <v>23</v>
      </c>
      <c r="B331" s="22">
        <f t="shared" si="60"/>
        <v>0</v>
      </c>
      <c r="C331" s="53">
        <f t="shared" si="61"/>
        <v>0</v>
      </c>
      <c r="D331" s="24">
        <f t="shared" si="62"/>
        <v>0</v>
      </c>
    </row>
    <row r="332" spans="1:8" ht="19.2" customHeight="1">
      <c r="A332" s="7" t="s">
        <v>24</v>
      </c>
      <c r="B332" s="16">
        <f t="shared" si="60"/>
        <v>0</v>
      </c>
      <c r="C332" s="55">
        <f t="shared" si="61"/>
        <v>0</v>
      </c>
      <c r="D332" s="8">
        <f t="shared" si="62"/>
        <v>0</v>
      </c>
      <c r="H332" s="3"/>
    </row>
    <row r="334" spans="1:8" ht="19.2" customHeight="1">
      <c r="A334" s="285" t="s">
        <v>117</v>
      </c>
      <c r="B334" s="285"/>
      <c r="C334" s="285"/>
      <c r="D334" s="285"/>
      <c r="E334" s="285"/>
      <c r="F334" s="285"/>
      <c r="G334" s="285"/>
      <c r="H334" s="285"/>
    </row>
    <row r="335" spans="1:8" ht="60" customHeight="1">
      <c r="A335" s="286" t="s">
        <v>118</v>
      </c>
      <c r="B335" s="286"/>
      <c r="C335" s="286"/>
      <c r="D335" s="286"/>
      <c r="E335" s="286"/>
      <c r="F335" s="286"/>
      <c r="G335" s="286"/>
      <c r="H335" s="286"/>
    </row>
    <row r="336" spans="1:8" ht="16.2" customHeight="1"/>
    <row r="337" spans="1:5" ht="19.2" customHeight="1">
      <c r="A337" s="280" t="s">
        <v>119</v>
      </c>
      <c r="B337" s="280"/>
      <c r="C337" s="280"/>
      <c r="D337" s="280"/>
      <c r="E337" s="280"/>
    </row>
    <row r="338" spans="1:5" ht="37.200000000000003" customHeight="1">
      <c r="A338" s="48" t="s">
        <v>11</v>
      </c>
      <c r="B338" s="50" t="s">
        <v>120</v>
      </c>
      <c r="C338" s="50" t="s">
        <v>121</v>
      </c>
      <c r="D338" s="50" t="s">
        <v>122</v>
      </c>
      <c r="E338" s="51" t="s">
        <v>18</v>
      </c>
    </row>
    <row r="339" spans="1:5" ht="19.2" customHeight="1">
      <c r="A339" s="12" t="s">
        <v>19</v>
      </c>
      <c r="B339" s="85">
        <f t="shared" ref="B339:B344" si="63">-D83</f>
        <v>0</v>
      </c>
      <c r="C339" s="85">
        <f t="shared" ref="C339:C344" si="64">-D92</f>
        <v>0</v>
      </c>
      <c r="D339" s="85">
        <f t="shared" ref="D339:D344" si="65">-E101</f>
        <v>0</v>
      </c>
      <c r="E339" s="86">
        <f t="shared" ref="E339:E344" si="66">SUM(B339:D339)</f>
        <v>0</v>
      </c>
    </row>
    <row r="340" spans="1:5" ht="19.2" customHeight="1">
      <c r="A340" s="21" t="s">
        <v>20</v>
      </c>
      <c r="B340" s="87">
        <f t="shared" si="63"/>
        <v>0</v>
      </c>
      <c r="C340" s="87">
        <f t="shared" si="64"/>
        <v>0</v>
      </c>
      <c r="D340" s="87">
        <f t="shared" si="65"/>
        <v>0</v>
      </c>
      <c r="E340" s="88">
        <f t="shared" si="66"/>
        <v>0</v>
      </c>
    </row>
    <row r="341" spans="1:5" ht="19.2" customHeight="1">
      <c r="A341" s="25" t="s">
        <v>35</v>
      </c>
      <c r="B341" s="89">
        <f t="shared" si="63"/>
        <v>0</v>
      </c>
      <c r="C341" s="89">
        <f t="shared" si="64"/>
        <v>0</v>
      </c>
      <c r="D341" s="89">
        <f t="shared" si="65"/>
        <v>0</v>
      </c>
      <c r="E341" s="90">
        <f t="shared" si="66"/>
        <v>0</v>
      </c>
    </row>
    <row r="342" spans="1:5" ht="19.2" customHeight="1">
      <c r="A342" s="12" t="s">
        <v>22</v>
      </c>
      <c r="B342" s="85">
        <f t="shared" si="63"/>
        <v>0</v>
      </c>
      <c r="C342" s="85">
        <f t="shared" si="64"/>
        <v>0</v>
      </c>
      <c r="D342" s="85">
        <f t="shared" si="65"/>
        <v>0</v>
      </c>
      <c r="E342" s="86">
        <f t="shared" si="66"/>
        <v>0</v>
      </c>
    </row>
    <row r="343" spans="1:5" ht="19.2" customHeight="1">
      <c r="A343" s="21" t="s">
        <v>23</v>
      </c>
      <c r="B343" s="87">
        <f t="shared" si="63"/>
        <v>0</v>
      </c>
      <c r="C343" s="87">
        <f t="shared" si="64"/>
        <v>0</v>
      </c>
      <c r="D343" s="87">
        <f t="shared" si="65"/>
        <v>0</v>
      </c>
      <c r="E343" s="88">
        <f t="shared" si="66"/>
        <v>0</v>
      </c>
    </row>
    <row r="344" spans="1:5" ht="19.2" customHeight="1">
      <c r="A344" s="7" t="s">
        <v>24</v>
      </c>
      <c r="B344" s="91">
        <f t="shared" si="63"/>
        <v>0</v>
      </c>
      <c r="C344" s="91">
        <f t="shared" si="64"/>
        <v>0</v>
      </c>
      <c r="D344" s="91">
        <f t="shared" si="65"/>
        <v>0</v>
      </c>
      <c r="E344" s="92">
        <f t="shared" si="66"/>
        <v>0</v>
      </c>
    </row>
    <row r="346" spans="1:5" ht="19.2" customHeight="1">
      <c r="A346" s="280" t="s">
        <v>123</v>
      </c>
      <c r="B346" s="280"/>
      <c r="C346" s="280"/>
      <c r="D346" s="280"/>
    </row>
    <row r="347" spans="1:5" ht="19.2" customHeight="1">
      <c r="A347" s="48" t="s">
        <v>11</v>
      </c>
      <c r="B347" s="49" t="s">
        <v>27</v>
      </c>
      <c r="C347" s="49" t="s">
        <v>13</v>
      </c>
      <c r="D347" s="51" t="s">
        <v>18</v>
      </c>
    </row>
    <row r="348" spans="1:5" ht="19.2" customHeight="1">
      <c r="A348" s="12" t="s">
        <v>19</v>
      </c>
      <c r="B348" s="85">
        <f t="shared" ref="B348:B353" si="67">E339</f>
        <v>0</v>
      </c>
      <c r="C348" s="52">
        <f t="shared" ref="C348:C353" si="68">$B$270</f>
        <v>0</v>
      </c>
      <c r="D348" s="86">
        <f t="shared" ref="D348:D353" si="69">B348*C348</f>
        <v>0</v>
      </c>
    </row>
    <row r="349" spans="1:5" ht="19.2" customHeight="1">
      <c r="A349" s="21" t="s">
        <v>20</v>
      </c>
      <c r="B349" s="87">
        <f t="shared" si="67"/>
        <v>0</v>
      </c>
      <c r="C349" s="53">
        <f t="shared" si="68"/>
        <v>0</v>
      </c>
      <c r="D349" s="88">
        <f t="shared" si="69"/>
        <v>0</v>
      </c>
    </row>
    <row r="350" spans="1:5" ht="19.2" customHeight="1">
      <c r="A350" s="7" t="s">
        <v>35</v>
      </c>
      <c r="B350" s="91">
        <f t="shared" si="67"/>
        <v>0</v>
      </c>
      <c r="C350" s="55">
        <f t="shared" si="68"/>
        <v>0</v>
      </c>
      <c r="D350" s="92">
        <f t="shared" si="69"/>
        <v>0</v>
      </c>
    </row>
    <row r="351" spans="1:5" ht="19.2" customHeight="1">
      <c r="A351" s="12" t="s">
        <v>22</v>
      </c>
      <c r="B351" s="85">
        <f t="shared" si="67"/>
        <v>0</v>
      </c>
      <c r="C351" s="52">
        <f t="shared" si="68"/>
        <v>0</v>
      </c>
      <c r="D351" s="86">
        <f t="shared" si="69"/>
        <v>0</v>
      </c>
    </row>
    <row r="352" spans="1:5" ht="19.2" customHeight="1">
      <c r="A352" s="21" t="s">
        <v>23</v>
      </c>
      <c r="B352" s="87">
        <f t="shared" si="67"/>
        <v>0</v>
      </c>
      <c r="C352" s="53">
        <f t="shared" si="68"/>
        <v>0</v>
      </c>
      <c r="D352" s="88">
        <f t="shared" si="69"/>
        <v>0</v>
      </c>
    </row>
    <row r="353" spans="1:8" ht="19.2" customHeight="1">
      <c r="A353" s="7" t="s">
        <v>24</v>
      </c>
      <c r="B353" s="91">
        <f t="shared" si="67"/>
        <v>0</v>
      </c>
      <c r="C353" s="55">
        <f t="shared" si="68"/>
        <v>0</v>
      </c>
      <c r="D353" s="92">
        <f t="shared" si="69"/>
        <v>0</v>
      </c>
      <c r="H353" s="3"/>
    </row>
    <row r="355" spans="1:8" ht="19.2" customHeight="1">
      <c r="A355" s="274" t="s">
        <v>97</v>
      </c>
      <c r="B355" s="274"/>
      <c r="C355" s="274"/>
      <c r="D355" s="274"/>
      <c r="E355" s="274"/>
      <c r="F355" s="274"/>
      <c r="G355" s="274"/>
      <c r="H355" s="274"/>
    </row>
    <row r="357" spans="1:8" ht="19.2" customHeight="1">
      <c r="A357" s="280" t="s">
        <v>97</v>
      </c>
      <c r="B357" s="280"/>
      <c r="C357" s="280"/>
      <c r="D357" s="280"/>
      <c r="E357" s="280"/>
    </row>
    <row r="358" spans="1:8" ht="19.2" customHeight="1">
      <c r="A358" s="48" t="s">
        <v>11</v>
      </c>
      <c r="B358" s="49" t="s">
        <v>124</v>
      </c>
      <c r="C358" s="49" t="s">
        <v>125</v>
      </c>
      <c r="D358" s="49" t="s">
        <v>126</v>
      </c>
      <c r="E358" s="51" t="s">
        <v>41</v>
      </c>
    </row>
    <row r="359" spans="1:8" ht="19.2" customHeight="1">
      <c r="A359" s="12" t="s">
        <v>19</v>
      </c>
      <c r="B359" s="93">
        <f t="shared" ref="B359:B364" si="70">D297</f>
        <v>0</v>
      </c>
      <c r="C359" s="93">
        <f t="shared" ref="C359:C364" si="71">D327</f>
        <v>0</v>
      </c>
      <c r="D359" s="94">
        <f t="shared" ref="D359:D364" si="72">D348</f>
        <v>0</v>
      </c>
      <c r="E359" s="95">
        <f t="shared" ref="E359:E364" si="73">SUM(B359:D359)</f>
        <v>0</v>
      </c>
    </row>
    <row r="360" spans="1:8" ht="19.2" customHeight="1">
      <c r="A360" s="21" t="s">
        <v>20</v>
      </c>
      <c r="B360" s="96">
        <f t="shared" si="70"/>
        <v>0</v>
      </c>
      <c r="C360" s="96">
        <f t="shared" si="71"/>
        <v>0</v>
      </c>
      <c r="D360" s="97">
        <f t="shared" si="72"/>
        <v>0</v>
      </c>
      <c r="E360" s="98">
        <f t="shared" si="73"/>
        <v>0</v>
      </c>
    </row>
    <row r="361" spans="1:8" ht="19.2" customHeight="1">
      <c r="A361" s="25" t="s">
        <v>35</v>
      </c>
      <c r="B361" s="99">
        <f t="shared" si="70"/>
        <v>0</v>
      </c>
      <c r="C361" s="99">
        <f t="shared" si="71"/>
        <v>0</v>
      </c>
      <c r="D361" s="100">
        <f t="shared" si="72"/>
        <v>0</v>
      </c>
      <c r="E361" s="101">
        <f t="shared" si="73"/>
        <v>0</v>
      </c>
    </row>
    <row r="362" spans="1:8" ht="19.2" customHeight="1">
      <c r="A362" s="12" t="s">
        <v>22</v>
      </c>
      <c r="B362" s="93">
        <f t="shared" si="70"/>
        <v>0</v>
      </c>
      <c r="C362" s="93">
        <f t="shared" si="71"/>
        <v>0</v>
      </c>
      <c r="D362" s="94">
        <f t="shared" si="72"/>
        <v>0</v>
      </c>
      <c r="E362" s="95">
        <f t="shared" si="73"/>
        <v>0</v>
      </c>
    </row>
    <row r="363" spans="1:8" ht="19.2" customHeight="1">
      <c r="A363" s="21" t="s">
        <v>23</v>
      </c>
      <c r="B363" s="96">
        <f t="shared" si="70"/>
        <v>0</v>
      </c>
      <c r="C363" s="96">
        <f t="shared" si="71"/>
        <v>0</v>
      </c>
      <c r="D363" s="97">
        <f t="shared" si="72"/>
        <v>0</v>
      </c>
      <c r="E363" s="98">
        <f t="shared" si="73"/>
        <v>0</v>
      </c>
    </row>
    <row r="364" spans="1:8" ht="19.2" customHeight="1">
      <c r="A364" s="7" t="s">
        <v>24</v>
      </c>
      <c r="B364" s="102">
        <f t="shared" si="70"/>
        <v>0</v>
      </c>
      <c r="C364" s="102">
        <f t="shared" si="71"/>
        <v>0</v>
      </c>
      <c r="D364" s="103">
        <f t="shared" si="72"/>
        <v>0</v>
      </c>
      <c r="E364" s="104">
        <f t="shared" si="73"/>
        <v>0</v>
      </c>
      <c r="H364" s="3"/>
    </row>
    <row r="366" spans="1:8" ht="19.2" customHeight="1">
      <c r="A366" s="274" t="s">
        <v>127</v>
      </c>
      <c r="B366" s="274"/>
      <c r="C366" s="274"/>
      <c r="D366" s="274"/>
      <c r="E366" s="274"/>
      <c r="F366" s="274"/>
      <c r="G366" s="274"/>
      <c r="H366" s="274"/>
    </row>
    <row r="367" spans="1:8" ht="115.2" customHeight="1">
      <c r="A367" s="281" t="s">
        <v>128</v>
      </c>
      <c r="B367" s="281"/>
      <c r="C367" s="281"/>
      <c r="D367" s="281"/>
      <c r="E367" s="281"/>
      <c r="F367" s="281"/>
      <c r="G367" s="281"/>
      <c r="H367" s="281"/>
    </row>
    <row r="369" spans="1:7" ht="19.2" customHeight="1">
      <c r="A369" s="284" t="s">
        <v>129</v>
      </c>
      <c r="B369" s="284"/>
      <c r="C369" s="284"/>
      <c r="D369" s="284"/>
      <c r="E369" s="284"/>
      <c r="F369" s="284"/>
      <c r="G369" s="284"/>
    </row>
    <row r="370" spans="1:7" ht="12.9" customHeight="1">
      <c r="A370" s="284" t="s">
        <v>130</v>
      </c>
      <c r="B370" s="284"/>
      <c r="C370" s="284"/>
      <c r="D370" s="284"/>
      <c r="E370" s="284"/>
      <c r="F370" s="284"/>
      <c r="G370" s="284"/>
    </row>
    <row r="371" spans="1:7" ht="19.2" customHeight="1">
      <c r="A371" s="284" t="s">
        <v>11</v>
      </c>
      <c r="B371" s="284" t="s">
        <v>131</v>
      </c>
      <c r="C371" s="284" t="s">
        <v>132</v>
      </c>
      <c r="D371" s="105" t="s">
        <v>133</v>
      </c>
      <c r="E371" s="106"/>
      <c r="F371" s="105" t="s">
        <v>134</v>
      </c>
      <c r="G371" s="106"/>
    </row>
    <row r="372" spans="1:7" ht="25.2" customHeight="1">
      <c r="A372" s="284"/>
      <c r="B372" s="284"/>
      <c r="C372" s="284"/>
      <c r="D372" s="46" t="s">
        <v>135</v>
      </c>
      <c r="E372" s="46" t="s">
        <v>136</v>
      </c>
      <c r="F372" s="46" t="s">
        <v>135</v>
      </c>
      <c r="G372" s="46" t="s">
        <v>136</v>
      </c>
    </row>
    <row r="373" spans="1:7" ht="19.2" customHeight="1">
      <c r="A373" s="107" t="s">
        <v>137</v>
      </c>
      <c r="B373" s="108"/>
      <c r="C373" s="109">
        <v>30</v>
      </c>
      <c r="D373" s="110">
        <v>0.5</v>
      </c>
      <c r="E373" s="111">
        <f t="shared" ref="E373:E384" si="74">(B373*C373)*D373</f>
        <v>0</v>
      </c>
      <c r="F373" s="112">
        <f>(252/365)</f>
        <v>0.69041095890410964</v>
      </c>
      <c r="G373" s="111">
        <f t="shared" ref="G373:G384" si="75">(B373*C373)*F373</f>
        <v>0</v>
      </c>
    </row>
    <row r="374" spans="1:7" ht="19.2" customHeight="1">
      <c r="A374" s="79" t="s">
        <v>138</v>
      </c>
      <c r="B374" s="113"/>
      <c r="C374" s="114">
        <v>1</v>
      </c>
      <c r="D374" s="115">
        <v>1</v>
      </c>
      <c r="E374" s="116">
        <f t="shared" si="74"/>
        <v>0</v>
      </c>
      <c r="F374" s="117">
        <v>1</v>
      </c>
      <c r="G374" s="116">
        <f t="shared" si="75"/>
        <v>0</v>
      </c>
    </row>
    <row r="375" spans="1:7" ht="19.2" customHeight="1">
      <c r="A375" s="79" t="s">
        <v>139</v>
      </c>
      <c r="B375" s="113"/>
      <c r="C375" s="114">
        <v>15</v>
      </c>
      <c r="D375" s="115">
        <v>0.5</v>
      </c>
      <c r="E375" s="116">
        <f t="shared" si="74"/>
        <v>0</v>
      </c>
      <c r="F375" s="117">
        <f>(252/365)</f>
        <v>0.69041095890410964</v>
      </c>
      <c r="G375" s="116">
        <f t="shared" si="75"/>
        <v>0</v>
      </c>
    </row>
    <row r="376" spans="1:7" ht="19.2" customHeight="1">
      <c r="A376" s="79" t="s">
        <v>140</v>
      </c>
      <c r="B376" s="113"/>
      <c r="C376" s="114">
        <v>5</v>
      </c>
      <c r="D376" s="115">
        <v>0.5</v>
      </c>
      <c r="E376" s="116">
        <f t="shared" si="74"/>
        <v>0</v>
      </c>
      <c r="F376" s="117">
        <f>(252/365)</f>
        <v>0.69041095890410964</v>
      </c>
      <c r="G376" s="116">
        <f t="shared" si="75"/>
        <v>0</v>
      </c>
    </row>
    <row r="377" spans="1:7" ht="19.2" customHeight="1">
      <c r="A377" s="79" t="s">
        <v>141</v>
      </c>
      <c r="B377" s="113"/>
      <c r="C377" s="114">
        <v>2</v>
      </c>
      <c r="D377" s="115">
        <v>1</v>
      </c>
      <c r="E377" s="116">
        <f t="shared" si="74"/>
        <v>0</v>
      </c>
      <c r="F377" s="117">
        <v>1</v>
      </c>
      <c r="G377" s="116">
        <f t="shared" si="75"/>
        <v>0</v>
      </c>
    </row>
    <row r="378" spans="1:7" ht="19.2" customHeight="1">
      <c r="A378" s="79" t="s">
        <v>142</v>
      </c>
      <c r="B378" s="113"/>
      <c r="C378" s="114">
        <v>2</v>
      </c>
      <c r="D378" s="115">
        <v>0.5</v>
      </c>
      <c r="E378" s="116">
        <f t="shared" si="74"/>
        <v>0</v>
      </c>
      <c r="F378" s="117">
        <f>(252/365)</f>
        <v>0.69041095890410964</v>
      </c>
      <c r="G378" s="116">
        <f t="shared" si="75"/>
        <v>0</v>
      </c>
    </row>
    <row r="379" spans="1:7" ht="19.2" customHeight="1">
      <c r="A379" s="79" t="s">
        <v>143</v>
      </c>
      <c r="B379" s="113"/>
      <c r="C379" s="114">
        <v>3</v>
      </c>
      <c r="D379" s="115">
        <v>0.5</v>
      </c>
      <c r="E379" s="116">
        <f t="shared" si="74"/>
        <v>0</v>
      </c>
      <c r="F379" s="117">
        <v>1</v>
      </c>
      <c r="G379" s="116">
        <f t="shared" si="75"/>
        <v>0</v>
      </c>
    </row>
    <row r="380" spans="1:7" ht="19.2" customHeight="1">
      <c r="A380" s="79" t="s">
        <v>144</v>
      </c>
      <c r="B380" s="113"/>
      <c r="C380" s="114">
        <v>1</v>
      </c>
      <c r="D380" s="115">
        <v>1</v>
      </c>
      <c r="E380" s="116">
        <f t="shared" si="74"/>
        <v>0</v>
      </c>
      <c r="F380" s="117">
        <v>1</v>
      </c>
      <c r="G380" s="116">
        <f t="shared" si="75"/>
        <v>0</v>
      </c>
    </row>
    <row r="381" spans="1:7" ht="19.2" customHeight="1">
      <c r="A381" s="79" t="s">
        <v>145</v>
      </c>
      <c r="B381" s="113"/>
      <c r="C381" s="114">
        <v>1</v>
      </c>
      <c r="D381" s="115">
        <v>1</v>
      </c>
      <c r="E381" s="116">
        <f t="shared" si="74"/>
        <v>0</v>
      </c>
      <c r="F381" s="117">
        <v>1</v>
      </c>
      <c r="G381" s="116">
        <f t="shared" si="75"/>
        <v>0</v>
      </c>
    </row>
    <row r="382" spans="1:7" ht="19.2" customHeight="1">
      <c r="A382" s="79" t="s">
        <v>146</v>
      </c>
      <c r="B382" s="113"/>
      <c r="C382" s="114">
        <v>20</v>
      </c>
      <c r="D382" s="115">
        <v>0.5</v>
      </c>
      <c r="E382" s="116">
        <f t="shared" si="74"/>
        <v>0</v>
      </c>
      <c r="F382" s="117">
        <f>(252/365)</f>
        <v>0.69041095890410964</v>
      </c>
      <c r="G382" s="116">
        <f t="shared" si="75"/>
        <v>0</v>
      </c>
    </row>
    <row r="383" spans="1:7" ht="19.2" customHeight="1">
      <c r="A383" s="79" t="s">
        <v>147</v>
      </c>
      <c r="B383" s="113"/>
      <c r="C383" s="114">
        <v>180</v>
      </c>
      <c r="D383" s="115">
        <v>0.5</v>
      </c>
      <c r="E383" s="116">
        <f t="shared" si="74"/>
        <v>0</v>
      </c>
      <c r="F383" s="117">
        <f>(252/365)</f>
        <v>0.69041095890410964</v>
      </c>
      <c r="G383" s="116">
        <f t="shared" si="75"/>
        <v>0</v>
      </c>
    </row>
    <row r="384" spans="1:7" ht="19.2" customHeight="1">
      <c r="A384" s="118" t="s">
        <v>148</v>
      </c>
      <c r="B384" s="119"/>
      <c r="C384" s="120">
        <v>6</v>
      </c>
      <c r="D384" s="121">
        <v>1</v>
      </c>
      <c r="E384" s="122">
        <f t="shared" si="74"/>
        <v>0</v>
      </c>
      <c r="F384" s="123">
        <v>1</v>
      </c>
      <c r="G384" s="122">
        <f t="shared" si="75"/>
        <v>0</v>
      </c>
    </row>
    <row r="386" spans="1:4" ht="19.2" customHeight="1">
      <c r="A386" s="284" t="s">
        <v>149</v>
      </c>
      <c r="B386" s="284"/>
      <c r="C386" s="284"/>
      <c r="D386" s="284"/>
    </row>
    <row r="387" spans="1:4" ht="19.2" customHeight="1">
      <c r="A387" s="283" t="s">
        <v>150</v>
      </c>
      <c r="B387" s="284" t="s">
        <v>151</v>
      </c>
      <c r="C387" s="284"/>
      <c r="D387" s="284"/>
    </row>
    <row r="388" spans="1:4" ht="21" customHeight="1">
      <c r="A388" s="283"/>
      <c r="B388" s="124" t="s">
        <v>152</v>
      </c>
      <c r="C388" s="39" t="s">
        <v>153</v>
      </c>
      <c r="D388" s="125" t="s">
        <v>154</v>
      </c>
    </row>
    <row r="389" spans="1:4" ht="19.2" customHeight="1">
      <c r="A389" s="107" t="s">
        <v>137</v>
      </c>
      <c r="B389" s="126">
        <f t="shared" ref="B389:B400" si="76">E373</f>
        <v>0</v>
      </c>
      <c r="C389" s="126">
        <f t="shared" ref="C389:C400" si="77">E373</f>
        <v>0</v>
      </c>
      <c r="D389" s="127">
        <f t="shared" ref="D389:D400" si="78">G373</f>
        <v>0</v>
      </c>
    </row>
    <row r="390" spans="1:4" ht="19.2" customHeight="1">
      <c r="A390" s="79" t="s">
        <v>138</v>
      </c>
      <c r="B390" s="128">
        <f t="shared" si="76"/>
        <v>0</v>
      </c>
      <c r="C390" s="128">
        <f t="shared" si="77"/>
        <v>0</v>
      </c>
      <c r="D390" s="129">
        <f t="shared" si="78"/>
        <v>0</v>
      </c>
    </row>
    <row r="391" spans="1:4" ht="19.2" customHeight="1">
      <c r="A391" s="79" t="s">
        <v>139</v>
      </c>
      <c r="B391" s="128">
        <f t="shared" si="76"/>
        <v>0</v>
      </c>
      <c r="C391" s="128">
        <f t="shared" si="77"/>
        <v>0</v>
      </c>
      <c r="D391" s="129">
        <f t="shared" si="78"/>
        <v>0</v>
      </c>
    </row>
    <row r="392" spans="1:4" ht="19.2" customHeight="1">
      <c r="A392" s="79" t="s">
        <v>140</v>
      </c>
      <c r="B392" s="128">
        <f t="shared" si="76"/>
        <v>0</v>
      </c>
      <c r="C392" s="128">
        <f t="shared" si="77"/>
        <v>0</v>
      </c>
      <c r="D392" s="129">
        <f t="shared" si="78"/>
        <v>0</v>
      </c>
    </row>
    <row r="393" spans="1:4" ht="19.2" customHeight="1">
      <c r="A393" s="79" t="s">
        <v>141</v>
      </c>
      <c r="B393" s="128">
        <f t="shared" si="76"/>
        <v>0</v>
      </c>
      <c r="C393" s="128">
        <f t="shared" si="77"/>
        <v>0</v>
      </c>
      <c r="D393" s="129">
        <f t="shared" si="78"/>
        <v>0</v>
      </c>
    </row>
    <row r="394" spans="1:4" ht="19.2" customHeight="1">
      <c r="A394" s="79" t="s">
        <v>142</v>
      </c>
      <c r="B394" s="128">
        <f t="shared" si="76"/>
        <v>0</v>
      </c>
      <c r="C394" s="128">
        <f t="shared" si="77"/>
        <v>0</v>
      </c>
      <c r="D394" s="129">
        <f t="shared" si="78"/>
        <v>0</v>
      </c>
    </row>
    <row r="395" spans="1:4" ht="19.2" customHeight="1">
      <c r="A395" s="79" t="s">
        <v>143</v>
      </c>
      <c r="B395" s="128">
        <f t="shared" si="76"/>
        <v>0</v>
      </c>
      <c r="C395" s="128">
        <f t="shared" si="77"/>
        <v>0</v>
      </c>
      <c r="D395" s="129">
        <f t="shared" si="78"/>
        <v>0</v>
      </c>
    </row>
    <row r="396" spans="1:4" ht="19.2" customHeight="1">
      <c r="A396" s="79" t="s">
        <v>144</v>
      </c>
      <c r="B396" s="128">
        <f t="shared" si="76"/>
        <v>0</v>
      </c>
      <c r="C396" s="128">
        <f t="shared" si="77"/>
        <v>0</v>
      </c>
      <c r="D396" s="129">
        <f t="shared" si="78"/>
        <v>0</v>
      </c>
    </row>
    <row r="397" spans="1:4" ht="19.2" customHeight="1">
      <c r="A397" s="79" t="s">
        <v>145</v>
      </c>
      <c r="B397" s="128">
        <f t="shared" si="76"/>
        <v>0</v>
      </c>
      <c r="C397" s="128">
        <f t="shared" si="77"/>
        <v>0</v>
      </c>
      <c r="D397" s="129">
        <f t="shared" si="78"/>
        <v>0</v>
      </c>
    </row>
    <row r="398" spans="1:4" ht="19.2" customHeight="1">
      <c r="A398" s="79" t="s">
        <v>146</v>
      </c>
      <c r="B398" s="128">
        <f t="shared" si="76"/>
        <v>0</v>
      </c>
      <c r="C398" s="128">
        <f t="shared" si="77"/>
        <v>0</v>
      </c>
      <c r="D398" s="129">
        <f t="shared" si="78"/>
        <v>0</v>
      </c>
    </row>
    <row r="399" spans="1:4" ht="19.2" customHeight="1">
      <c r="A399" s="79" t="s">
        <v>147</v>
      </c>
      <c r="B399" s="128">
        <f t="shared" si="76"/>
        <v>0</v>
      </c>
      <c r="C399" s="128">
        <f t="shared" si="77"/>
        <v>0</v>
      </c>
      <c r="D399" s="129">
        <f t="shared" si="78"/>
        <v>0</v>
      </c>
    </row>
    <row r="400" spans="1:4" ht="19.2" customHeight="1">
      <c r="A400" s="80" t="s">
        <v>148</v>
      </c>
      <c r="B400" s="130">
        <f t="shared" si="76"/>
        <v>0</v>
      </c>
      <c r="C400" s="130">
        <f t="shared" si="77"/>
        <v>0</v>
      </c>
      <c r="D400" s="131">
        <f t="shared" si="78"/>
        <v>0</v>
      </c>
    </row>
    <row r="401" spans="1:8" ht="19.2" customHeight="1">
      <c r="A401" s="124" t="s">
        <v>155</v>
      </c>
      <c r="B401" s="132">
        <f>SUM(B389:B400)</f>
        <v>0</v>
      </c>
      <c r="C401" s="132">
        <f>SUM(C389:C400)</f>
        <v>0</v>
      </c>
      <c r="D401" s="133">
        <f>SUM(D389:D400)</f>
        <v>0</v>
      </c>
      <c r="H401" s="3"/>
    </row>
    <row r="403" spans="1:8" ht="19.2" customHeight="1">
      <c r="A403" s="285" t="s">
        <v>156</v>
      </c>
      <c r="B403" s="285"/>
      <c r="C403" s="285"/>
      <c r="D403" s="285"/>
      <c r="E403" s="285"/>
      <c r="F403" s="285"/>
      <c r="G403" s="285"/>
      <c r="H403" s="285"/>
    </row>
    <row r="404" spans="1:8" ht="62.4" customHeight="1">
      <c r="A404" s="281" t="s">
        <v>157</v>
      </c>
      <c r="B404" s="281"/>
      <c r="C404" s="281"/>
      <c r="D404" s="281"/>
      <c r="E404" s="281"/>
      <c r="F404" s="281"/>
      <c r="G404" s="281"/>
      <c r="H404" s="281"/>
    </row>
    <row r="406" spans="1:8" ht="19.2" customHeight="1">
      <c r="A406" s="280" t="s">
        <v>158</v>
      </c>
      <c r="B406" s="280"/>
      <c r="C406" s="280"/>
      <c r="D406" s="280"/>
    </row>
    <row r="407" spans="1:8" ht="19.2" customHeight="1">
      <c r="A407" s="48" t="s">
        <v>11</v>
      </c>
      <c r="B407" s="49" t="s">
        <v>12</v>
      </c>
      <c r="C407" s="49" t="s">
        <v>159</v>
      </c>
      <c r="D407" s="51" t="s">
        <v>160</v>
      </c>
    </row>
    <row r="408" spans="1:8" ht="19.2" customHeight="1">
      <c r="A408" s="12" t="s">
        <v>19</v>
      </c>
      <c r="B408" s="13">
        <f t="shared" ref="B408:B413" si="79">G70+E255+E359</f>
        <v>0</v>
      </c>
      <c r="C408" s="68">
        <v>30</v>
      </c>
      <c r="D408" s="20">
        <f t="shared" ref="D408:D413" si="80">B408/C408</f>
        <v>0</v>
      </c>
    </row>
    <row r="409" spans="1:8" ht="19.2" customHeight="1">
      <c r="A409" s="21" t="s">
        <v>20</v>
      </c>
      <c r="B409" s="22">
        <f t="shared" si="79"/>
        <v>0</v>
      </c>
      <c r="C409" s="69">
        <f>C408</f>
        <v>30</v>
      </c>
      <c r="D409" s="24">
        <f t="shared" si="80"/>
        <v>0</v>
      </c>
    </row>
    <row r="410" spans="1:8" ht="19.2" customHeight="1">
      <c r="A410" s="25" t="s">
        <v>35</v>
      </c>
      <c r="B410" s="26">
        <f t="shared" si="79"/>
        <v>0</v>
      </c>
      <c r="C410" s="70">
        <f>C409</f>
        <v>30</v>
      </c>
      <c r="D410" s="28">
        <f t="shared" si="80"/>
        <v>0</v>
      </c>
    </row>
    <row r="411" spans="1:8" ht="19.2" customHeight="1">
      <c r="A411" s="12" t="s">
        <v>22</v>
      </c>
      <c r="B411" s="13">
        <f t="shared" si="79"/>
        <v>0</v>
      </c>
      <c r="C411" s="68">
        <f>C410</f>
        <v>30</v>
      </c>
      <c r="D411" s="20">
        <f t="shared" si="80"/>
        <v>0</v>
      </c>
    </row>
    <row r="412" spans="1:8" ht="19.2" customHeight="1">
      <c r="A412" s="21" t="s">
        <v>23</v>
      </c>
      <c r="B412" s="22">
        <f t="shared" si="79"/>
        <v>0</v>
      </c>
      <c r="C412" s="69">
        <f>C411</f>
        <v>30</v>
      </c>
      <c r="D412" s="24">
        <f t="shared" si="80"/>
        <v>0</v>
      </c>
    </row>
    <row r="413" spans="1:8" ht="19.2" customHeight="1">
      <c r="A413" s="7" t="s">
        <v>24</v>
      </c>
      <c r="B413" s="16">
        <f t="shared" si="79"/>
        <v>0</v>
      </c>
      <c r="C413" s="71">
        <f>C412</f>
        <v>30</v>
      </c>
      <c r="D413" s="8">
        <f t="shared" si="80"/>
        <v>0</v>
      </c>
    </row>
    <row r="415" spans="1:8" ht="19.2" customHeight="1">
      <c r="A415" s="284" t="s">
        <v>156</v>
      </c>
      <c r="B415" s="284"/>
      <c r="C415" s="284"/>
      <c r="D415" s="284"/>
      <c r="E415" s="284"/>
    </row>
    <row r="416" spans="1:8" ht="27" customHeight="1">
      <c r="A416" s="48" t="s">
        <v>11</v>
      </c>
      <c r="B416" s="49" t="s">
        <v>160</v>
      </c>
      <c r="C416" s="50" t="s">
        <v>161</v>
      </c>
      <c r="D416" s="49" t="s">
        <v>162</v>
      </c>
      <c r="E416" s="51" t="s">
        <v>163</v>
      </c>
    </row>
    <row r="417" spans="1:8" ht="19.2" customHeight="1">
      <c r="A417" s="12" t="s">
        <v>19</v>
      </c>
      <c r="B417" s="13">
        <f t="shared" ref="B417:B422" si="81">D408</f>
        <v>0</v>
      </c>
      <c r="C417" s="134">
        <f>B401</f>
        <v>0</v>
      </c>
      <c r="D417" s="13">
        <f t="shared" ref="D417:D422" si="82">B417*C417</f>
        <v>0</v>
      </c>
      <c r="E417" s="20">
        <f t="shared" ref="E417:E422" si="83">D417/12</f>
        <v>0</v>
      </c>
    </row>
    <row r="418" spans="1:8" ht="19.2" customHeight="1">
      <c r="A418" s="21" t="s">
        <v>20</v>
      </c>
      <c r="B418" s="22">
        <f t="shared" si="81"/>
        <v>0</v>
      </c>
      <c r="C418" s="135">
        <f>C401</f>
        <v>0</v>
      </c>
      <c r="D418" s="22">
        <f t="shared" si="82"/>
        <v>0</v>
      </c>
      <c r="E418" s="24">
        <f t="shared" si="83"/>
        <v>0</v>
      </c>
    </row>
    <row r="419" spans="1:8" ht="19.2" customHeight="1">
      <c r="A419" s="25" t="s">
        <v>35</v>
      </c>
      <c r="B419" s="26">
        <f t="shared" si="81"/>
        <v>0</v>
      </c>
      <c r="C419" s="136">
        <f>D401</f>
        <v>0</v>
      </c>
      <c r="D419" s="26">
        <f t="shared" si="82"/>
        <v>0</v>
      </c>
      <c r="E419" s="28">
        <f t="shared" si="83"/>
        <v>0</v>
      </c>
    </row>
    <row r="420" spans="1:8" ht="19.2" customHeight="1">
      <c r="A420" s="12" t="s">
        <v>22</v>
      </c>
      <c r="B420" s="13">
        <f t="shared" si="81"/>
        <v>0</v>
      </c>
      <c r="C420" s="134">
        <f>B401</f>
        <v>0</v>
      </c>
      <c r="D420" s="13">
        <f t="shared" si="82"/>
        <v>0</v>
      </c>
      <c r="E420" s="20">
        <f t="shared" si="83"/>
        <v>0</v>
      </c>
    </row>
    <row r="421" spans="1:8" ht="19.2" customHeight="1">
      <c r="A421" s="21" t="s">
        <v>23</v>
      </c>
      <c r="B421" s="22">
        <f t="shared" si="81"/>
        <v>0</v>
      </c>
      <c r="C421" s="135">
        <f>C401</f>
        <v>0</v>
      </c>
      <c r="D421" s="22">
        <f t="shared" si="82"/>
        <v>0</v>
      </c>
      <c r="E421" s="24">
        <f t="shared" si="83"/>
        <v>0</v>
      </c>
    </row>
    <row r="422" spans="1:8" ht="19.2" customHeight="1">
      <c r="A422" s="7" t="s">
        <v>24</v>
      </c>
      <c r="B422" s="16">
        <f t="shared" si="81"/>
        <v>0</v>
      </c>
      <c r="C422" s="137">
        <f>D401</f>
        <v>0</v>
      </c>
      <c r="D422" s="16">
        <f t="shared" si="82"/>
        <v>0</v>
      </c>
      <c r="E422" s="8">
        <f t="shared" si="83"/>
        <v>0</v>
      </c>
      <c r="H422" s="3"/>
    </row>
    <row r="424" spans="1:8" ht="19.2" customHeight="1">
      <c r="A424" s="285" t="s">
        <v>164</v>
      </c>
      <c r="B424" s="285"/>
      <c r="C424" s="285"/>
      <c r="D424" s="285"/>
      <c r="E424" s="285"/>
      <c r="F424" s="285"/>
      <c r="G424" s="285"/>
      <c r="H424" s="285"/>
    </row>
    <row r="425" spans="1:8" ht="95.4" customHeight="1">
      <c r="A425" s="281" t="s">
        <v>165</v>
      </c>
      <c r="B425" s="281"/>
      <c r="C425" s="281"/>
      <c r="D425" s="281"/>
      <c r="E425" s="281"/>
      <c r="F425" s="281"/>
      <c r="G425" s="281"/>
      <c r="H425" s="281"/>
    </row>
    <row r="426" spans="1:8" ht="18" customHeight="1"/>
    <row r="427" spans="1:8" ht="18" customHeight="1">
      <c r="A427" s="280" t="s">
        <v>166</v>
      </c>
      <c r="B427" s="280"/>
      <c r="C427" s="280"/>
      <c r="D427" s="280"/>
    </row>
    <row r="428" spans="1:8" ht="18" customHeight="1">
      <c r="A428" s="48" t="s">
        <v>11</v>
      </c>
      <c r="B428" s="49" t="s">
        <v>12</v>
      </c>
      <c r="C428" s="49" t="s">
        <v>167</v>
      </c>
      <c r="D428" s="51" t="s">
        <v>18</v>
      </c>
    </row>
    <row r="429" spans="1:8" ht="18" customHeight="1">
      <c r="A429" s="12" t="s">
        <v>19</v>
      </c>
      <c r="B429" s="13">
        <f>G70+E255+E359</f>
        <v>0</v>
      </c>
      <c r="C429" s="31">
        <v>220</v>
      </c>
      <c r="D429" s="20">
        <f>B429/C429</f>
        <v>0</v>
      </c>
    </row>
    <row r="430" spans="1:8" ht="19.2" customHeight="1">
      <c r="A430" s="21" t="s">
        <v>20</v>
      </c>
      <c r="B430" s="22">
        <f>G71+E256+E360</f>
        <v>0</v>
      </c>
      <c r="C430" s="33">
        <f>C429</f>
        <v>220</v>
      </c>
      <c r="D430" s="24">
        <f>B430/C430</f>
        <v>0</v>
      </c>
    </row>
    <row r="431" spans="1:8" ht="19.2" customHeight="1">
      <c r="A431" s="7" t="s">
        <v>35</v>
      </c>
      <c r="B431" s="16">
        <f>G72+E257+E361</f>
        <v>0</v>
      </c>
      <c r="C431" s="35">
        <f>C430</f>
        <v>220</v>
      </c>
      <c r="D431" s="8">
        <f>B431/C431</f>
        <v>0</v>
      </c>
    </row>
    <row r="433" spans="1:8" ht="19.2" customHeight="1">
      <c r="A433" s="275" t="s">
        <v>164</v>
      </c>
      <c r="B433" s="275"/>
      <c r="C433" s="275"/>
      <c r="D433" s="275"/>
    </row>
    <row r="434" spans="1:8" ht="24" customHeight="1">
      <c r="A434" s="37" t="s">
        <v>11</v>
      </c>
      <c r="B434" s="38" t="s">
        <v>168</v>
      </c>
      <c r="C434" s="39" t="s">
        <v>169</v>
      </c>
      <c r="D434" s="40" t="s">
        <v>18</v>
      </c>
    </row>
    <row r="435" spans="1:8" ht="19.2" customHeight="1">
      <c r="A435" s="12" t="s">
        <v>19</v>
      </c>
      <c r="B435" s="13">
        <f>D429</f>
        <v>0</v>
      </c>
      <c r="C435" s="31">
        <v>15</v>
      </c>
      <c r="D435" s="20">
        <f>B435*C435</f>
        <v>0</v>
      </c>
    </row>
    <row r="436" spans="1:8" ht="19.2" customHeight="1">
      <c r="A436" s="21" t="s">
        <v>20</v>
      </c>
      <c r="B436" s="22">
        <f>D430</f>
        <v>0</v>
      </c>
      <c r="C436" s="33">
        <v>15</v>
      </c>
      <c r="D436" s="24">
        <f>B436*C436</f>
        <v>0</v>
      </c>
    </row>
    <row r="437" spans="1:8" ht="19.2" customHeight="1">
      <c r="A437" s="7" t="s">
        <v>35</v>
      </c>
      <c r="B437" s="16">
        <f>D431</f>
        <v>0</v>
      </c>
      <c r="C437" s="35">
        <v>22</v>
      </c>
      <c r="D437" s="8">
        <f>B437*C437</f>
        <v>0</v>
      </c>
      <c r="H437" s="3"/>
    </row>
    <row r="439" spans="1:8" ht="19.2" customHeight="1">
      <c r="A439" s="274" t="s">
        <v>127</v>
      </c>
      <c r="B439" s="274"/>
      <c r="C439" s="274"/>
      <c r="D439" s="274"/>
      <c r="E439" s="274"/>
      <c r="F439" s="274"/>
      <c r="G439" s="274"/>
      <c r="H439" s="274"/>
    </row>
    <row r="441" spans="1:8" ht="19.2" customHeight="1">
      <c r="A441" s="280" t="s">
        <v>127</v>
      </c>
      <c r="B441" s="280"/>
      <c r="C441" s="280"/>
      <c r="D441" s="280"/>
    </row>
    <row r="442" spans="1:8" ht="19.2" customHeight="1">
      <c r="A442" s="48" t="s">
        <v>11</v>
      </c>
      <c r="B442" s="49" t="s">
        <v>170</v>
      </c>
      <c r="C442" s="49" t="s">
        <v>171</v>
      </c>
      <c r="D442" s="51" t="s">
        <v>41</v>
      </c>
    </row>
    <row r="443" spans="1:8" ht="19.2" customHeight="1">
      <c r="A443" s="12" t="s">
        <v>19</v>
      </c>
      <c r="B443" s="13">
        <f t="shared" ref="B443:B448" si="84">E417</f>
        <v>0</v>
      </c>
      <c r="C443" s="13">
        <f>D435</f>
        <v>0</v>
      </c>
      <c r="D443" s="20">
        <f t="shared" ref="D443:D448" si="85">B443+C443</f>
        <v>0</v>
      </c>
    </row>
    <row r="444" spans="1:8" ht="19.2" customHeight="1">
      <c r="A444" s="21" t="s">
        <v>20</v>
      </c>
      <c r="B444" s="22">
        <f t="shared" si="84"/>
        <v>0</v>
      </c>
      <c r="C444" s="22">
        <f>D436</f>
        <v>0</v>
      </c>
      <c r="D444" s="24">
        <f t="shared" si="85"/>
        <v>0</v>
      </c>
    </row>
    <row r="445" spans="1:8" ht="19.2" customHeight="1">
      <c r="A445" s="25" t="s">
        <v>35</v>
      </c>
      <c r="B445" s="26">
        <f t="shared" si="84"/>
        <v>0</v>
      </c>
      <c r="C445" s="26">
        <f>D437</f>
        <v>0</v>
      </c>
      <c r="D445" s="28">
        <f t="shared" si="85"/>
        <v>0</v>
      </c>
    </row>
    <row r="446" spans="1:8" ht="19.2" customHeight="1">
      <c r="A446" s="12" t="s">
        <v>22</v>
      </c>
      <c r="B446" s="13">
        <f t="shared" si="84"/>
        <v>0</v>
      </c>
      <c r="C446" s="31"/>
      <c r="D446" s="20">
        <f t="shared" si="85"/>
        <v>0</v>
      </c>
    </row>
    <row r="447" spans="1:8" ht="19.2" customHeight="1">
      <c r="A447" s="21" t="s">
        <v>23</v>
      </c>
      <c r="B447" s="22">
        <f t="shared" si="84"/>
        <v>0</v>
      </c>
      <c r="C447" s="33"/>
      <c r="D447" s="24">
        <f t="shared" si="85"/>
        <v>0</v>
      </c>
    </row>
    <row r="448" spans="1:8" ht="19.2" customHeight="1">
      <c r="A448" s="7" t="s">
        <v>24</v>
      </c>
      <c r="B448" s="16">
        <f t="shared" si="84"/>
        <v>0</v>
      </c>
      <c r="C448" s="35"/>
      <c r="D448" s="8">
        <f t="shared" si="85"/>
        <v>0</v>
      </c>
    </row>
    <row r="450" spans="1:8" ht="19.2" customHeight="1">
      <c r="A450" s="274" t="s">
        <v>172</v>
      </c>
      <c r="B450" s="274"/>
      <c r="C450" s="274"/>
      <c r="D450" s="274"/>
      <c r="E450" s="274"/>
      <c r="F450" s="274"/>
      <c r="G450" s="274"/>
      <c r="H450" s="274"/>
    </row>
    <row r="451" spans="1:8" ht="19.2" customHeight="1">
      <c r="A451" s="3"/>
      <c r="B451" s="3"/>
      <c r="C451" s="3"/>
      <c r="E451" s="3"/>
    </row>
    <row r="452" spans="1:8" ht="19.2" customHeight="1">
      <c r="A452" s="276" t="s">
        <v>173</v>
      </c>
      <c r="B452" s="276"/>
      <c r="C452" s="276"/>
      <c r="D452" s="276"/>
      <c r="E452" s="139"/>
    </row>
    <row r="453" spans="1:8" ht="19.2" customHeight="1">
      <c r="A453" s="138" t="s">
        <v>174</v>
      </c>
      <c r="B453" s="140" t="s">
        <v>175</v>
      </c>
      <c r="C453" s="140" t="s">
        <v>176</v>
      </c>
      <c r="D453" s="4" t="s">
        <v>18</v>
      </c>
    </row>
    <row r="454" spans="1:8" ht="19.2" customHeight="1">
      <c r="A454" s="141" t="s">
        <v>177</v>
      </c>
      <c r="B454" s="142"/>
      <c r="C454" s="143"/>
      <c r="D454" s="144"/>
    </row>
    <row r="455" spans="1:8" ht="19.2" customHeight="1">
      <c r="A455" s="145" t="s">
        <v>178</v>
      </c>
      <c r="B455" s="146"/>
      <c r="C455" s="147"/>
      <c r="D455" s="148"/>
    </row>
    <row r="456" spans="1:8" ht="19.2" customHeight="1">
      <c r="A456" s="145" t="s">
        <v>179</v>
      </c>
      <c r="B456" s="146"/>
      <c r="C456" s="147"/>
      <c r="D456" s="148"/>
    </row>
    <row r="457" spans="1:8" ht="19.2" customHeight="1">
      <c r="A457" s="145" t="s">
        <v>180</v>
      </c>
      <c r="B457" s="146"/>
      <c r="C457" s="147"/>
      <c r="D457" s="148"/>
    </row>
    <row r="458" spans="1:8" ht="19.2" customHeight="1">
      <c r="A458" s="145"/>
      <c r="B458" s="146"/>
      <c r="C458" s="147"/>
      <c r="D458" s="148"/>
    </row>
    <row r="459" spans="1:8" ht="19.2" customHeight="1">
      <c r="A459" s="145"/>
      <c r="B459" s="146"/>
      <c r="C459" s="147"/>
      <c r="D459" s="148"/>
    </row>
    <row r="460" spans="1:8" ht="19.2" customHeight="1">
      <c r="A460" s="145"/>
      <c r="B460" s="146"/>
      <c r="C460" s="147"/>
      <c r="D460" s="148"/>
    </row>
    <row r="461" spans="1:8" ht="19.2" customHeight="1">
      <c r="A461" s="145"/>
      <c r="B461" s="146"/>
      <c r="C461" s="147"/>
      <c r="D461" s="148"/>
    </row>
    <row r="462" spans="1:8" ht="19.2" customHeight="1">
      <c r="A462" s="149"/>
      <c r="B462" s="150"/>
      <c r="C462" s="151"/>
      <c r="D462" s="152"/>
    </row>
    <row r="463" spans="1:8" ht="19.2" customHeight="1">
      <c r="A463" s="276" t="s">
        <v>181</v>
      </c>
      <c r="B463" s="276"/>
      <c r="C463" s="276"/>
      <c r="D463" s="153"/>
    </row>
    <row r="464" spans="1:8" ht="19.2" customHeight="1">
      <c r="A464" s="154"/>
      <c r="B464" s="155"/>
      <c r="C464" s="155"/>
      <c r="D464" s="155"/>
      <c r="E464" s="156"/>
    </row>
    <row r="465" spans="1:11" ht="19.2" customHeight="1">
      <c r="A465" s="276" t="s">
        <v>182</v>
      </c>
      <c r="B465" s="276"/>
      <c r="C465" s="276"/>
      <c r="D465" s="157"/>
      <c r="E465" s="157"/>
    </row>
    <row r="466" spans="1:11" ht="19.2" customHeight="1">
      <c r="A466" s="158" t="s">
        <v>11</v>
      </c>
      <c r="B466" s="159" t="s">
        <v>162</v>
      </c>
      <c r="C466" s="160" t="s">
        <v>183</v>
      </c>
      <c r="D466" s="157"/>
      <c r="E466" s="157"/>
    </row>
    <row r="467" spans="1:11" ht="19.2" customHeight="1">
      <c r="A467" s="12" t="s">
        <v>19</v>
      </c>
      <c r="B467" s="161"/>
      <c r="C467" s="162"/>
      <c r="D467" s="155"/>
      <c r="E467" s="163"/>
    </row>
    <row r="468" spans="1:11" ht="19.2" customHeight="1">
      <c r="A468" s="21" t="s">
        <v>20</v>
      </c>
      <c r="B468" s="164"/>
      <c r="C468" s="165"/>
      <c r="D468" s="155"/>
      <c r="E468" s="163"/>
    </row>
    <row r="469" spans="1:11" ht="19.2" customHeight="1">
      <c r="A469" s="25" t="s">
        <v>35</v>
      </c>
      <c r="B469" s="166"/>
      <c r="C469" s="167"/>
      <c r="D469" s="155"/>
      <c r="E469" s="163"/>
    </row>
    <row r="470" spans="1:11" ht="19.2" customHeight="1">
      <c r="A470" s="12" t="s">
        <v>22</v>
      </c>
      <c r="B470" s="168"/>
      <c r="C470" s="169"/>
      <c r="D470" s="155"/>
      <c r="E470" s="163"/>
    </row>
    <row r="471" spans="1:11" ht="19.2" customHeight="1">
      <c r="A471" s="21" t="s">
        <v>23</v>
      </c>
      <c r="B471" s="164"/>
      <c r="C471" s="165"/>
      <c r="D471" s="155"/>
      <c r="E471" s="163"/>
    </row>
    <row r="472" spans="1:11" ht="19.2" customHeight="1">
      <c r="A472" s="7" t="s">
        <v>24</v>
      </c>
      <c r="B472" s="166"/>
      <c r="C472" s="167"/>
      <c r="D472" s="155"/>
      <c r="E472" s="163"/>
    </row>
    <row r="473" spans="1:11" ht="19.2" customHeight="1">
      <c r="A473" s="154"/>
      <c r="B473" s="155"/>
      <c r="C473" s="155"/>
      <c r="D473" s="155"/>
      <c r="E473" s="154"/>
    </row>
    <row r="474" spans="1:11" ht="19.2" customHeight="1">
      <c r="A474" s="275" t="s">
        <v>184</v>
      </c>
      <c r="B474" s="275"/>
      <c r="C474" s="275"/>
      <c r="D474" s="275"/>
      <c r="E474" s="275"/>
      <c r="F474" s="275"/>
    </row>
    <row r="475" spans="1:11" ht="33" customHeight="1">
      <c r="A475" s="37" t="s">
        <v>185</v>
      </c>
      <c r="B475" s="38" t="s">
        <v>186</v>
      </c>
      <c r="C475" s="39" t="s">
        <v>175</v>
      </c>
      <c r="D475" s="39" t="s">
        <v>187</v>
      </c>
      <c r="E475" s="39" t="s">
        <v>188</v>
      </c>
      <c r="F475" s="40" t="s">
        <v>189</v>
      </c>
    </row>
    <row r="476" spans="1:11" ht="19.2" customHeight="1">
      <c r="A476" s="5"/>
      <c r="B476" s="170"/>
      <c r="C476" s="171"/>
      <c r="D476" s="172"/>
      <c r="E476" s="168"/>
      <c r="F476" s="173"/>
    </row>
    <row r="477" spans="1:11" ht="19.2" customHeight="1">
      <c r="A477" s="21"/>
      <c r="B477" s="174"/>
      <c r="C477" s="175"/>
      <c r="D477" s="176"/>
      <c r="E477" s="164"/>
      <c r="F477" s="177"/>
    </row>
    <row r="478" spans="1:11" ht="19.2" customHeight="1">
      <c r="A478" s="21"/>
      <c r="B478" s="174"/>
      <c r="C478" s="175"/>
      <c r="D478" s="176"/>
      <c r="E478" s="164"/>
      <c r="F478" s="178"/>
      <c r="G478" s="3"/>
      <c r="H478" s="3"/>
      <c r="I478" s="3"/>
      <c r="J478" s="3"/>
      <c r="K478" s="3"/>
    </row>
    <row r="479" spans="1:11" ht="19.2" customHeight="1">
      <c r="A479" s="21"/>
      <c r="B479" s="174"/>
      <c r="C479" s="175"/>
      <c r="D479" s="176"/>
      <c r="E479" s="164"/>
      <c r="F479" s="177"/>
    </row>
    <row r="480" spans="1:11" ht="19.2" customHeight="1">
      <c r="A480" s="21"/>
      <c r="B480" s="174"/>
      <c r="C480" s="175"/>
      <c r="D480" s="176"/>
      <c r="E480" s="164"/>
      <c r="F480" s="177"/>
    </row>
    <row r="481" spans="1:6" ht="19.2" customHeight="1">
      <c r="A481" s="21"/>
      <c r="B481" s="174"/>
      <c r="C481" s="175"/>
      <c r="D481" s="176"/>
      <c r="E481" s="164"/>
      <c r="F481" s="177"/>
    </row>
    <row r="482" spans="1:6" ht="19.2" customHeight="1">
      <c r="A482" s="21"/>
      <c r="B482" s="174"/>
      <c r="C482" s="175"/>
      <c r="D482" s="176"/>
      <c r="E482" s="164"/>
      <c r="F482" s="177"/>
    </row>
    <row r="483" spans="1:6" ht="19.2" customHeight="1">
      <c r="A483" s="21"/>
      <c r="B483" s="174"/>
      <c r="C483" s="175"/>
      <c r="D483" s="176"/>
      <c r="E483" s="164"/>
      <c r="F483" s="177"/>
    </row>
    <row r="484" spans="1:6" ht="19.2" customHeight="1">
      <c r="A484" s="21"/>
      <c r="B484" s="174"/>
      <c r="C484" s="175"/>
      <c r="D484" s="176"/>
      <c r="E484" s="164"/>
      <c r="F484" s="177"/>
    </row>
    <row r="485" spans="1:6" ht="19.2" customHeight="1">
      <c r="A485" s="21"/>
      <c r="B485" s="174"/>
      <c r="C485" s="175"/>
      <c r="D485" s="176"/>
      <c r="E485" s="164"/>
      <c r="F485" s="177"/>
    </row>
    <row r="486" spans="1:6" ht="19.2" customHeight="1">
      <c r="A486" s="179"/>
      <c r="B486" s="174"/>
      <c r="C486" s="69"/>
      <c r="D486" s="180"/>
      <c r="E486" s="164"/>
      <c r="F486" s="177"/>
    </row>
    <row r="487" spans="1:6" ht="19.2" customHeight="1">
      <c r="A487" s="21"/>
      <c r="B487" s="174"/>
      <c r="C487" s="175"/>
      <c r="D487" s="176"/>
      <c r="E487" s="164"/>
      <c r="F487" s="177"/>
    </row>
    <row r="488" spans="1:6" ht="19.2" customHeight="1">
      <c r="A488" s="21"/>
      <c r="B488" s="174"/>
      <c r="C488" s="175"/>
      <c r="D488" s="176"/>
      <c r="E488" s="164"/>
      <c r="F488" s="177"/>
    </row>
    <row r="489" spans="1:6" ht="19.2" customHeight="1">
      <c r="A489" s="7"/>
      <c r="B489" s="181"/>
      <c r="C489" s="182"/>
      <c r="D489" s="183"/>
      <c r="E489" s="166"/>
      <c r="F489" s="184"/>
    </row>
    <row r="490" spans="1:6" ht="19.2" customHeight="1">
      <c r="A490" s="282" t="s">
        <v>190</v>
      </c>
      <c r="B490" s="282"/>
      <c r="C490" s="282"/>
      <c r="D490" s="282"/>
      <c r="E490" s="185"/>
      <c r="F490" s="186"/>
    </row>
    <row r="491" spans="1:6" ht="19.2" customHeight="1">
      <c r="A491" s="154"/>
      <c r="B491" s="155"/>
      <c r="C491" s="155"/>
      <c r="D491" s="155"/>
      <c r="E491" s="154"/>
    </row>
    <row r="492" spans="1:6" ht="19.2" customHeight="1">
      <c r="A492" s="276" t="s">
        <v>191</v>
      </c>
      <c r="B492" s="276"/>
      <c r="C492" s="276"/>
      <c r="D492" s="276"/>
    </row>
    <row r="493" spans="1:6" ht="22.2" customHeight="1">
      <c r="A493" s="187" t="s">
        <v>11</v>
      </c>
      <c r="B493" s="188" t="s">
        <v>162</v>
      </c>
      <c r="C493" s="188" t="s">
        <v>163</v>
      </c>
      <c r="D493" s="189" t="s">
        <v>192</v>
      </c>
    </row>
    <row r="494" spans="1:6" ht="19.2" customHeight="1">
      <c r="A494" s="12" t="s">
        <v>19</v>
      </c>
      <c r="B494" s="161"/>
      <c r="C494" s="161"/>
      <c r="D494" s="190"/>
    </row>
    <row r="495" spans="1:6" ht="19.2" customHeight="1">
      <c r="A495" s="21" t="s">
        <v>20</v>
      </c>
      <c r="B495" s="164"/>
      <c r="C495" s="164"/>
      <c r="D495" s="191"/>
    </row>
    <row r="496" spans="1:6" ht="19.2" customHeight="1">
      <c r="A496" s="25" t="s">
        <v>35</v>
      </c>
      <c r="B496" s="192"/>
      <c r="C496" s="192"/>
      <c r="D496" s="193"/>
    </row>
    <row r="497" spans="1:8" ht="19.2" customHeight="1">
      <c r="A497" s="12" t="s">
        <v>22</v>
      </c>
      <c r="B497" s="161"/>
      <c r="C497" s="161"/>
      <c r="D497" s="194"/>
    </row>
    <row r="498" spans="1:8" ht="19.2" customHeight="1">
      <c r="A498" s="21" t="s">
        <v>23</v>
      </c>
      <c r="B498" s="164"/>
      <c r="C498" s="164"/>
      <c r="D498" s="195"/>
    </row>
    <row r="499" spans="1:8" ht="19.2" customHeight="1">
      <c r="A499" s="7" t="s">
        <v>24</v>
      </c>
      <c r="B499" s="166"/>
      <c r="C499" s="166"/>
      <c r="D499" s="196"/>
    </row>
    <row r="501" spans="1:8" ht="19.2" customHeight="1">
      <c r="A501" s="277" t="s">
        <v>172</v>
      </c>
      <c r="B501" s="277"/>
      <c r="C501" s="277"/>
      <c r="D501" s="277"/>
    </row>
    <row r="502" spans="1:8" ht="31.8" customHeight="1">
      <c r="A502" s="158" t="s">
        <v>11</v>
      </c>
      <c r="B502" s="197" t="s">
        <v>193</v>
      </c>
      <c r="C502" s="197" t="s">
        <v>194</v>
      </c>
      <c r="D502" s="160" t="s">
        <v>18</v>
      </c>
    </row>
    <row r="503" spans="1:8" ht="19.2" customHeight="1">
      <c r="A503" s="12" t="s">
        <v>19</v>
      </c>
      <c r="B503" s="198">
        <f t="shared" ref="B503:B508" si="86">C467</f>
        <v>0</v>
      </c>
      <c r="C503" s="198">
        <f t="shared" ref="C503:C508" si="87">D494</f>
        <v>0</v>
      </c>
      <c r="D503" s="190">
        <f t="shared" ref="D503:D508" si="88">SUM(B503:C503)</f>
        <v>0</v>
      </c>
    </row>
    <row r="504" spans="1:8" ht="19.2" customHeight="1">
      <c r="A504" s="21" t="s">
        <v>20</v>
      </c>
      <c r="B504" s="199">
        <f t="shared" si="86"/>
        <v>0</v>
      </c>
      <c r="C504" s="199">
        <f t="shared" si="87"/>
        <v>0</v>
      </c>
      <c r="D504" s="191">
        <f t="shared" si="88"/>
        <v>0</v>
      </c>
    </row>
    <row r="505" spans="1:8" ht="19.2" customHeight="1">
      <c r="A505" s="25" t="s">
        <v>35</v>
      </c>
      <c r="B505" s="200">
        <f t="shared" si="86"/>
        <v>0</v>
      </c>
      <c r="C505" s="200">
        <f t="shared" si="87"/>
        <v>0</v>
      </c>
      <c r="D505" s="193">
        <f t="shared" si="88"/>
        <v>0</v>
      </c>
    </row>
    <row r="506" spans="1:8" ht="19.2" customHeight="1">
      <c r="A506" s="12" t="s">
        <v>22</v>
      </c>
      <c r="B506" s="201">
        <f t="shared" si="86"/>
        <v>0</v>
      </c>
      <c r="C506" s="201">
        <f t="shared" si="87"/>
        <v>0</v>
      </c>
      <c r="D506" s="194">
        <f t="shared" si="88"/>
        <v>0</v>
      </c>
    </row>
    <row r="507" spans="1:8" ht="19.2" customHeight="1">
      <c r="A507" s="21" t="s">
        <v>23</v>
      </c>
      <c r="B507" s="202">
        <f t="shared" si="86"/>
        <v>0</v>
      </c>
      <c r="C507" s="202">
        <f t="shared" si="87"/>
        <v>0</v>
      </c>
      <c r="D507" s="195">
        <f t="shared" si="88"/>
        <v>0</v>
      </c>
    </row>
    <row r="508" spans="1:8" ht="19.2" customHeight="1">
      <c r="A508" s="7" t="s">
        <v>24</v>
      </c>
      <c r="B508" s="203">
        <f t="shared" si="86"/>
        <v>0</v>
      </c>
      <c r="C508" s="203">
        <f t="shared" si="87"/>
        <v>0</v>
      </c>
      <c r="D508" s="196">
        <f t="shared" si="88"/>
        <v>0</v>
      </c>
      <c r="H508" s="3"/>
    </row>
    <row r="510" spans="1:8" ht="19.2" customHeight="1">
      <c r="A510" s="274" t="s">
        <v>195</v>
      </c>
      <c r="B510" s="274"/>
      <c r="C510" s="274"/>
      <c r="D510" s="274"/>
      <c r="E510" s="274"/>
      <c r="F510" s="274"/>
      <c r="G510" s="274"/>
      <c r="H510" s="274"/>
    </row>
    <row r="511" spans="1:8" ht="19.2" customHeight="1">
      <c r="A511" s="278"/>
      <c r="B511" s="278"/>
      <c r="C511" s="278"/>
      <c r="D511" s="278"/>
      <c r="E511" s="278"/>
      <c r="F511" s="278"/>
    </row>
    <row r="512" spans="1:8" ht="39.6" customHeight="1">
      <c r="A512" s="279" t="s">
        <v>196</v>
      </c>
      <c r="B512" s="279"/>
      <c r="C512" s="47"/>
      <c r="D512" s="47"/>
      <c r="E512" s="47"/>
      <c r="F512" s="47"/>
    </row>
    <row r="513" spans="1:8" ht="19.2" customHeight="1">
      <c r="A513" s="204" t="s">
        <v>197</v>
      </c>
      <c r="B513" s="205"/>
      <c r="C513" s="47"/>
      <c r="D513" s="47"/>
      <c r="E513" s="47"/>
      <c r="F513" s="47"/>
    </row>
    <row r="514" spans="1:8" ht="19.2" customHeight="1">
      <c r="A514" s="204" t="s">
        <v>198</v>
      </c>
      <c r="B514" s="205"/>
      <c r="C514" s="47"/>
      <c r="D514" s="47"/>
      <c r="E514" s="47"/>
      <c r="F514" s="47"/>
    </row>
    <row r="515" spans="1:8" ht="19.2" customHeight="1">
      <c r="A515" s="73" t="s">
        <v>199</v>
      </c>
      <c r="B515" s="206"/>
      <c r="C515" s="47"/>
      <c r="D515" s="47"/>
      <c r="E515" s="47"/>
      <c r="F515" s="47"/>
    </row>
    <row r="517" spans="1:8" ht="19.2" customHeight="1">
      <c r="A517" s="280" t="s">
        <v>195</v>
      </c>
      <c r="B517" s="280"/>
      <c r="C517" s="280"/>
      <c r="D517" s="280"/>
    </row>
    <row r="518" spans="1:8" ht="19.2" customHeight="1">
      <c r="A518" s="48" t="s">
        <v>11</v>
      </c>
      <c r="B518" s="49" t="s">
        <v>12</v>
      </c>
      <c r="C518" s="49" t="s">
        <v>13</v>
      </c>
      <c r="D518" s="51" t="s">
        <v>18</v>
      </c>
    </row>
    <row r="519" spans="1:8" ht="19.2" customHeight="1">
      <c r="A519" s="12" t="s">
        <v>19</v>
      </c>
      <c r="B519" s="207">
        <f t="shared" ref="B519:B524" si="89">G70+E255+E359+D443+D503</f>
        <v>0</v>
      </c>
      <c r="C519" s="14">
        <f t="shared" ref="C519:C524" si="90">((1+$B$513)/(1-$B$514-$B$515))-1</f>
        <v>0</v>
      </c>
      <c r="D519" s="20">
        <f t="shared" ref="D519:D524" si="91">B519*C519</f>
        <v>0</v>
      </c>
    </row>
    <row r="520" spans="1:8" ht="19.2" customHeight="1">
      <c r="A520" s="21" t="s">
        <v>20</v>
      </c>
      <c r="B520" s="208">
        <f t="shared" si="89"/>
        <v>0</v>
      </c>
      <c r="C520" s="56">
        <f t="shared" si="90"/>
        <v>0</v>
      </c>
      <c r="D520" s="24">
        <f t="shared" si="91"/>
        <v>0</v>
      </c>
    </row>
    <row r="521" spans="1:8" ht="19.2" customHeight="1">
      <c r="A521" s="25" t="s">
        <v>35</v>
      </c>
      <c r="B521" s="209">
        <f t="shared" si="89"/>
        <v>0</v>
      </c>
      <c r="C521" s="57">
        <f t="shared" si="90"/>
        <v>0</v>
      </c>
      <c r="D521" s="28">
        <f t="shared" si="91"/>
        <v>0</v>
      </c>
    </row>
    <row r="522" spans="1:8" ht="19.2" customHeight="1">
      <c r="A522" s="12" t="s">
        <v>22</v>
      </c>
      <c r="B522" s="207">
        <f t="shared" si="89"/>
        <v>0</v>
      </c>
      <c r="C522" s="14">
        <f t="shared" si="90"/>
        <v>0</v>
      </c>
      <c r="D522" s="20">
        <f t="shared" si="91"/>
        <v>0</v>
      </c>
    </row>
    <row r="523" spans="1:8" ht="19.2" customHeight="1">
      <c r="A523" s="21" t="s">
        <v>23</v>
      </c>
      <c r="B523" s="208">
        <f t="shared" si="89"/>
        <v>0</v>
      </c>
      <c r="C523" s="56">
        <f t="shared" si="90"/>
        <v>0</v>
      </c>
      <c r="D523" s="24">
        <f t="shared" si="91"/>
        <v>0</v>
      </c>
    </row>
    <row r="524" spans="1:8" ht="19.2" customHeight="1">
      <c r="A524" s="7" t="s">
        <v>24</v>
      </c>
      <c r="B524" s="210">
        <f t="shared" si="89"/>
        <v>0</v>
      </c>
      <c r="C524" s="17">
        <f t="shared" si="90"/>
        <v>0</v>
      </c>
      <c r="D524" s="8">
        <f t="shared" si="91"/>
        <v>0</v>
      </c>
      <c r="H524" s="3"/>
    </row>
    <row r="526" spans="1:8" ht="19.2" customHeight="1">
      <c r="A526" s="274" t="s">
        <v>200</v>
      </c>
      <c r="B526" s="274"/>
      <c r="C526" s="274"/>
      <c r="D526" s="274"/>
      <c r="E526" s="274"/>
      <c r="F526" s="274"/>
      <c r="G526" s="274"/>
      <c r="H526" s="274"/>
    </row>
    <row r="527" spans="1:8" ht="40.799999999999997" customHeight="1">
      <c r="A527" s="281" t="s">
        <v>201</v>
      </c>
      <c r="B527" s="281"/>
      <c r="C527" s="281"/>
      <c r="D527" s="281"/>
      <c r="E527" s="281"/>
      <c r="F527" s="281"/>
    </row>
    <row r="529" spans="1:8" ht="19.2" customHeight="1">
      <c r="A529" s="280" t="s">
        <v>202</v>
      </c>
      <c r="B529" s="280"/>
      <c r="C529" s="280"/>
      <c r="D529" s="280"/>
    </row>
    <row r="530" spans="1:8" ht="19.2" customHeight="1">
      <c r="A530" s="9" t="s">
        <v>11</v>
      </c>
      <c r="B530" s="10" t="s">
        <v>12</v>
      </c>
      <c r="C530" s="10" t="s">
        <v>203</v>
      </c>
      <c r="D530" s="11" t="s">
        <v>18</v>
      </c>
    </row>
    <row r="531" spans="1:8" ht="19.2" customHeight="1">
      <c r="A531" s="12" t="s">
        <v>22</v>
      </c>
      <c r="B531" s="13">
        <f>G73+E258+E362+D446+D506+D522</f>
        <v>0</v>
      </c>
      <c r="C531" s="31">
        <v>40</v>
      </c>
      <c r="D531" s="20">
        <f>B531/C531</f>
        <v>0</v>
      </c>
    </row>
    <row r="532" spans="1:8" ht="19.2" customHeight="1">
      <c r="A532" s="21" t="s">
        <v>23</v>
      </c>
      <c r="B532" s="22">
        <f>G74+E259+E363+D447+D507+D523</f>
        <v>0</v>
      </c>
      <c r="C532" s="33">
        <f>C531</f>
        <v>40</v>
      </c>
      <c r="D532" s="24">
        <f>B532/C532</f>
        <v>0</v>
      </c>
    </row>
    <row r="533" spans="1:8" ht="19.2" customHeight="1">
      <c r="A533" s="7" t="s">
        <v>24</v>
      </c>
      <c r="B533" s="16">
        <f>G75+E260+E364+D448+D508+D524</f>
        <v>0</v>
      </c>
      <c r="C533" s="35">
        <f>C532</f>
        <v>40</v>
      </c>
      <c r="D533" s="8">
        <f>B533/C533</f>
        <v>0</v>
      </c>
      <c r="H533" s="3"/>
    </row>
    <row r="535" spans="1:8" ht="19.2" customHeight="1">
      <c r="A535" s="274" t="s">
        <v>204</v>
      </c>
      <c r="B535" s="274"/>
      <c r="C535" s="274"/>
      <c r="D535" s="274"/>
      <c r="E535" s="274"/>
      <c r="F535" s="274"/>
      <c r="G535" s="274"/>
      <c r="H535" s="274"/>
    </row>
    <row r="537" spans="1:8" ht="19.2" customHeight="1">
      <c r="A537" s="275" t="s">
        <v>205</v>
      </c>
      <c r="B537" s="275"/>
      <c r="C537" s="275"/>
      <c r="D537" s="275"/>
    </row>
    <row r="538" spans="1:8" ht="19.2" customHeight="1">
      <c r="A538" s="211" t="s">
        <v>206</v>
      </c>
      <c r="B538" s="10" t="s">
        <v>207</v>
      </c>
      <c r="C538" s="10" t="s">
        <v>208</v>
      </c>
      <c r="D538" s="11" t="s">
        <v>209</v>
      </c>
    </row>
    <row r="539" spans="1:8" ht="25.65" customHeight="1">
      <c r="A539" s="107" t="s">
        <v>210</v>
      </c>
      <c r="B539" s="13">
        <f>G70</f>
        <v>0</v>
      </c>
      <c r="C539" s="13">
        <f>G71</f>
        <v>0</v>
      </c>
      <c r="D539" s="15">
        <f>G72</f>
        <v>0</v>
      </c>
    </row>
    <row r="540" spans="1:8" ht="25.65" customHeight="1">
      <c r="A540" s="79" t="s">
        <v>211</v>
      </c>
      <c r="B540" s="22">
        <f>E255</f>
        <v>0</v>
      </c>
      <c r="C540" s="22">
        <f>E256</f>
        <v>0</v>
      </c>
      <c r="D540" s="212">
        <f>E257</f>
        <v>0</v>
      </c>
    </row>
    <row r="541" spans="1:8" ht="25.65" customHeight="1">
      <c r="A541" s="79" t="s">
        <v>212</v>
      </c>
      <c r="B541" s="22">
        <f>E359</f>
        <v>0</v>
      </c>
      <c r="C541" s="22">
        <f>E360</f>
        <v>0</v>
      </c>
      <c r="D541" s="212">
        <f>E361</f>
        <v>0</v>
      </c>
    </row>
    <row r="542" spans="1:8" ht="25.65" customHeight="1">
      <c r="A542" s="79" t="s">
        <v>213</v>
      </c>
      <c r="B542" s="22">
        <f>D443</f>
        <v>0</v>
      </c>
      <c r="C542" s="22">
        <f>D444</f>
        <v>0</v>
      </c>
      <c r="D542" s="212">
        <f>D445</f>
        <v>0</v>
      </c>
    </row>
    <row r="543" spans="1:8" ht="25.65" customHeight="1">
      <c r="A543" s="79" t="s">
        <v>214</v>
      </c>
      <c r="B543" s="22">
        <f>D503</f>
        <v>0</v>
      </c>
      <c r="C543" s="22">
        <f>D504</f>
        <v>0</v>
      </c>
      <c r="D543" s="212">
        <f>D505</f>
        <v>0</v>
      </c>
    </row>
    <row r="544" spans="1:8" ht="25.65" customHeight="1">
      <c r="A544" s="79" t="s">
        <v>215</v>
      </c>
      <c r="B544" s="22">
        <f>D519</f>
        <v>0</v>
      </c>
      <c r="C544" s="22">
        <f>D520</f>
        <v>0</v>
      </c>
      <c r="D544" s="212">
        <f>D521</f>
        <v>0</v>
      </c>
    </row>
    <row r="545" spans="1:4" ht="25.65" customHeight="1">
      <c r="A545" s="79" t="s">
        <v>216</v>
      </c>
      <c r="B545" s="22">
        <f>D531</f>
        <v>0</v>
      </c>
      <c r="C545" s="22">
        <f>D532</f>
        <v>0</v>
      </c>
      <c r="D545" s="212">
        <f>D533</f>
        <v>0</v>
      </c>
    </row>
    <row r="546" spans="1:4" ht="25.65" customHeight="1">
      <c r="A546" s="213" t="s">
        <v>217</v>
      </c>
      <c r="B546" s="214">
        <f>SUM(B539:B545)</f>
        <v>0</v>
      </c>
      <c r="C546" s="214">
        <f>SUM(C539:C545)</f>
        <v>0</v>
      </c>
      <c r="D546" s="215">
        <f>SUM(D539:D545)</f>
        <v>0</v>
      </c>
    </row>
    <row r="547" spans="1:4" ht="25.65" customHeight="1">
      <c r="A547" s="124" t="s">
        <v>218</v>
      </c>
      <c r="B547" s="216">
        <f>B546*2</f>
        <v>0</v>
      </c>
      <c r="C547" s="216">
        <f>C546*2</f>
        <v>0</v>
      </c>
      <c r="D547" s="217">
        <f>D546*1</f>
        <v>0</v>
      </c>
    </row>
  </sheetData>
  <mergeCells count="110">
    <mergeCell ref="A1:H1"/>
    <mergeCell ref="A2:H2"/>
    <mergeCell ref="A3:H3"/>
    <mergeCell ref="A5:H5"/>
    <mergeCell ref="A6:H6"/>
    <mergeCell ref="A8:H8"/>
    <mergeCell ref="A9:H9"/>
    <mergeCell ref="A11:B11"/>
    <mergeCell ref="A15:H15"/>
    <mergeCell ref="A16:H16"/>
    <mergeCell ref="A18:D18"/>
    <mergeCell ref="A23:H23"/>
    <mergeCell ref="A24:H24"/>
    <mergeCell ref="A26:D26"/>
    <mergeCell ref="A36:H36"/>
    <mergeCell ref="A37:H37"/>
    <mergeCell ref="A39:E39"/>
    <mergeCell ref="A43:E43"/>
    <mergeCell ref="A48:D48"/>
    <mergeCell ref="A53:D53"/>
    <mergeCell ref="A54:F54"/>
    <mergeCell ref="A56:D56"/>
    <mergeCell ref="A65:H65"/>
    <mergeCell ref="A66:H66"/>
    <mergeCell ref="A68:G68"/>
    <mergeCell ref="A77:H77"/>
    <mergeCell ref="A79:H79"/>
    <mergeCell ref="A81:D81"/>
    <mergeCell ref="A90:D90"/>
    <mergeCell ref="A99:E99"/>
    <mergeCell ref="A108:E108"/>
    <mergeCell ref="A117:H117"/>
    <mergeCell ref="A118:H118"/>
    <mergeCell ref="A120:B120"/>
    <mergeCell ref="A132:D132"/>
    <mergeCell ref="A141:D141"/>
    <mergeCell ref="A150:D150"/>
    <mergeCell ref="A159:H159"/>
    <mergeCell ref="A160:H160"/>
    <mergeCell ref="A162:F162"/>
    <mergeCell ref="A164:E164"/>
    <mergeCell ref="A173:E173"/>
    <mergeCell ref="A182:D182"/>
    <mergeCell ref="A191:F191"/>
    <mergeCell ref="A193:D193"/>
    <mergeCell ref="A202:D202"/>
    <mergeCell ref="A211:D211"/>
    <mergeCell ref="A220:H220"/>
    <mergeCell ref="A222:D222"/>
    <mergeCell ref="A231:H231"/>
    <mergeCell ref="A233:D233"/>
    <mergeCell ref="A242:F242"/>
    <mergeCell ref="A251:H251"/>
    <mergeCell ref="A253:E253"/>
    <mergeCell ref="A262:H262"/>
    <mergeCell ref="A263:H263"/>
    <mergeCell ref="A265:B265"/>
    <mergeCell ref="A274:H274"/>
    <mergeCell ref="A275:H275"/>
    <mergeCell ref="A277:D277"/>
    <mergeCell ref="A286:D286"/>
    <mergeCell ref="A295:D295"/>
    <mergeCell ref="A304:H304"/>
    <mergeCell ref="A305:H305"/>
    <mergeCell ref="A307:D307"/>
    <mergeCell ref="A316:D316"/>
    <mergeCell ref="A325:D325"/>
    <mergeCell ref="A334:H334"/>
    <mergeCell ref="A335:H335"/>
    <mergeCell ref="A337:E337"/>
    <mergeCell ref="A346:D346"/>
    <mergeCell ref="A355:H355"/>
    <mergeCell ref="A357:E357"/>
    <mergeCell ref="A366:H366"/>
    <mergeCell ref="A367:H367"/>
    <mergeCell ref="A369:G369"/>
    <mergeCell ref="A370:G370"/>
    <mergeCell ref="A371:A372"/>
    <mergeCell ref="B371:B372"/>
    <mergeCell ref="C371:C372"/>
    <mergeCell ref="A386:D386"/>
    <mergeCell ref="A387:A388"/>
    <mergeCell ref="B387:D387"/>
    <mergeCell ref="A403:H403"/>
    <mergeCell ref="A404:H404"/>
    <mergeCell ref="A406:D406"/>
    <mergeCell ref="A415:E415"/>
    <mergeCell ref="A424:H424"/>
    <mergeCell ref="A425:H425"/>
    <mergeCell ref="A427:D427"/>
    <mergeCell ref="A433:D433"/>
    <mergeCell ref="A439:H439"/>
    <mergeCell ref="A441:D441"/>
    <mergeCell ref="A450:H450"/>
    <mergeCell ref="A452:D452"/>
    <mergeCell ref="A463:C463"/>
    <mergeCell ref="A465:C465"/>
    <mergeCell ref="A474:F474"/>
    <mergeCell ref="A490:D490"/>
    <mergeCell ref="A535:H535"/>
    <mergeCell ref="A537:D537"/>
    <mergeCell ref="A492:D492"/>
    <mergeCell ref="A501:D501"/>
    <mergeCell ref="A510:H510"/>
    <mergeCell ref="A511:F511"/>
    <mergeCell ref="A512:B512"/>
    <mergeCell ref="A517:D517"/>
    <mergeCell ref="A526:H526"/>
    <mergeCell ref="A527:F527"/>
    <mergeCell ref="A529:D529"/>
  </mergeCells>
  <pageMargins left="0.51180555555555496" right="0.51180555555555496" top="0.78749999999999998" bottom="0.78749999999999998" header="0.51180555555555496" footer="0.51180555555555496"/>
  <pageSetup paperSize="9" firstPageNumber="0" orientation="portrait" horizontalDpi="300" verticalDpi="300"/>
  <legacyDrawing r:id="rId1"/>
</worksheet>
</file>

<file path=xl/worksheets/sheet2.xml><?xml version="1.0" encoding="utf-8"?>
<worksheet xmlns="http://schemas.openxmlformats.org/spreadsheetml/2006/main" xmlns:r="http://schemas.openxmlformats.org/officeDocument/2006/relationships">
  <dimension ref="A1:AMK136"/>
  <sheetViews>
    <sheetView topLeftCell="A85" workbookViewId="0">
      <selection sqref="A1:D1"/>
    </sheetView>
  </sheetViews>
  <sheetFormatPr defaultRowHeight="15.6"/>
  <cols>
    <col min="1" max="1" width="9.109375" style="218" customWidth="1"/>
    <col min="2" max="2" width="72.109375" style="218" customWidth="1"/>
    <col min="3" max="3" width="18" style="218" customWidth="1"/>
    <col min="4" max="4" width="14.33203125" style="218" customWidth="1"/>
    <col min="5" max="5" width="12.6640625" style="218" customWidth="1"/>
    <col min="6" max="6" width="12" style="218" customWidth="1"/>
    <col min="7" max="7" width="15.109375" style="218" customWidth="1"/>
    <col min="8" max="1025" width="9.109375" style="218" customWidth="1"/>
  </cols>
  <sheetData>
    <row r="1" spans="1:4" ht="22.8">
      <c r="A1" s="291" t="s">
        <v>219</v>
      </c>
      <c r="B1" s="291"/>
      <c r="C1" s="291"/>
      <c r="D1" s="291"/>
    </row>
    <row r="2" spans="1:4" ht="22.8">
      <c r="A2" s="291" t="s">
        <v>220</v>
      </c>
      <c r="B2" s="291"/>
      <c r="C2" s="291"/>
      <c r="D2" s="291"/>
    </row>
    <row r="3" spans="1:4">
      <c r="A3" s="296" t="s">
        <v>221</v>
      </c>
      <c r="B3" s="296"/>
      <c r="C3" s="296"/>
      <c r="D3" s="296"/>
    </row>
    <row r="6" spans="1:4">
      <c r="A6" s="292" t="s">
        <v>222</v>
      </c>
      <c r="B6" s="292"/>
      <c r="C6" s="292"/>
    </row>
    <row r="8" spans="1:4">
      <c r="A8" s="219">
        <v>1</v>
      </c>
      <c r="B8" s="220" t="s">
        <v>223</v>
      </c>
      <c r="C8" s="220" t="s">
        <v>224</v>
      </c>
    </row>
    <row r="9" spans="1:4">
      <c r="A9" s="221" t="s">
        <v>225</v>
      </c>
      <c r="B9" s="222" t="s">
        <v>226</v>
      </c>
      <c r="C9" s="223"/>
    </row>
    <row r="10" spans="1:4">
      <c r="A10" s="221" t="s">
        <v>227</v>
      </c>
      <c r="B10" s="222" t="s">
        <v>228</v>
      </c>
      <c r="C10" s="223"/>
    </row>
    <row r="11" spans="1:4">
      <c r="A11" s="221" t="s">
        <v>229</v>
      </c>
      <c r="B11" s="222" t="s">
        <v>230</v>
      </c>
      <c r="C11" s="223"/>
    </row>
    <row r="12" spans="1:4">
      <c r="A12" s="221" t="s">
        <v>231</v>
      </c>
      <c r="B12" s="222" t="s">
        <v>31</v>
      </c>
      <c r="C12" s="223"/>
    </row>
    <row r="13" spans="1:4">
      <c r="A13" s="221" t="s">
        <v>232</v>
      </c>
      <c r="B13" s="222" t="s">
        <v>233</v>
      </c>
      <c r="C13" s="223"/>
    </row>
    <row r="14" spans="1:4">
      <c r="A14" s="221"/>
      <c r="B14" s="222"/>
      <c r="C14" s="223"/>
    </row>
    <row r="15" spans="1:4">
      <c r="A15" s="221" t="s">
        <v>234</v>
      </c>
      <c r="B15" s="222" t="s">
        <v>235</v>
      </c>
      <c r="C15" s="223"/>
    </row>
    <row r="16" spans="1:4" ht="12.9" customHeight="1">
      <c r="A16" s="293" t="s">
        <v>41</v>
      </c>
      <c r="B16" s="293"/>
      <c r="C16" s="223"/>
    </row>
    <row r="19" spans="1:4">
      <c r="A19" s="292" t="s">
        <v>236</v>
      </c>
      <c r="B19" s="292"/>
      <c r="C19" s="292"/>
    </row>
    <row r="20" spans="1:4">
      <c r="A20" s="224"/>
    </row>
    <row r="21" spans="1:4">
      <c r="A21" s="294" t="s">
        <v>237</v>
      </c>
      <c r="B21" s="294"/>
      <c r="C21" s="294"/>
    </row>
    <row r="23" spans="1:4">
      <c r="A23" s="219" t="s">
        <v>238</v>
      </c>
      <c r="B23" s="220" t="s">
        <v>239</v>
      </c>
      <c r="C23" s="220" t="s">
        <v>224</v>
      </c>
    </row>
    <row r="24" spans="1:4">
      <c r="A24" s="221" t="s">
        <v>225</v>
      </c>
      <c r="B24" s="222" t="s">
        <v>240</v>
      </c>
      <c r="C24" s="223"/>
    </row>
    <row r="25" spans="1:4">
      <c r="A25" s="221" t="s">
        <v>227</v>
      </c>
      <c r="B25" s="222" t="s">
        <v>241</v>
      </c>
      <c r="C25" s="223"/>
    </row>
    <row r="26" spans="1:4" ht="12.9" customHeight="1">
      <c r="A26" s="293" t="s">
        <v>41</v>
      </c>
      <c r="B26" s="293"/>
      <c r="C26" s="223"/>
    </row>
    <row r="29" spans="1:4" ht="25.8" customHeight="1">
      <c r="A29" s="295" t="s">
        <v>242</v>
      </c>
      <c r="B29" s="295"/>
      <c r="C29" s="295"/>
      <c r="D29" s="295"/>
    </row>
    <row r="31" spans="1:4">
      <c r="A31" s="219" t="s">
        <v>243</v>
      </c>
      <c r="B31" s="220" t="s">
        <v>244</v>
      </c>
      <c r="C31" s="220" t="s">
        <v>245</v>
      </c>
      <c r="D31" s="220" t="s">
        <v>224</v>
      </c>
    </row>
    <row r="32" spans="1:4">
      <c r="A32" s="221" t="s">
        <v>225</v>
      </c>
      <c r="B32" s="222" t="s">
        <v>246</v>
      </c>
      <c r="C32" s="225">
        <v>0.2</v>
      </c>
      <c r="D32" s="223"/>
    </row>
    <row r="33" spans="1:4">
      <c r="A33" s="221" t="s">
        <v>227</v>
      </c>
      <c r="B33" s="222" t="s">
        <v>247</v>
      </c>
      <c r="C33" s="225">
        <v>2.5000000000000001E-2</v>
      </c>
      <c r="D33" s="223"/>
    </row>
    <row r="34" spans="1:4">
      <c r="A34" s="221" t="s">
        <v>229</v>
      </c>
      <c r="B34" s="222" t="s">
        <v>248</v>
      </c>
      <c r="C34" s="226"/>
      <c r="D34" s="223"/>
    </row>
    <row r="35" spans="1:4">
      <c r="A35" s="221" t="s">
        <v>231</v>
      </c>
      <c r="B35" s="222" t="s">
        <v>249</v>
      </c>
      <c r="C35" s="225">
        <v>1.4999999999999999E-2</v>
      </c>
      <c r="D35" s="223"/>
    </row>
    <row r="36" spans="1:4">
      <c r="A36" s="221" t="s">
        <v>232</v>
      </c>
      <c r="B36" s="222" t="s">
        <v>250</v>
      </c>
      <c r="C36" s="225">
        <v>0.01</v>
      </c>
      <c r="D36" s="223"/>
    </row>
    <row r="37" spans="1:4">
      <c r="A37" s="221" t="s">
        <v>251</v>
      </c>
      <c r="B37" s="222" t="s">
        <v>61</v>
      </c>
      <c r="C37" s="225">
        <v>6.0000000000000001E-3</v>
      </c>
      <c r="D37" s="223"/>
    </row>
    <row r="38" spans="1:4">
      <c r="A38" s="221" t="s">
        <v>234</v>
      </c>
      <c r="B38" s="222" t="s">
        <v>62</v>
      </c>
      <c r="C38" s="225">
        <v>2E-3</v>
      </c>
      <c r="D38" s="223"/>
    </row>
    <row r="39" spans="1:4">
      <c r="A39" s="221" t="s">
        <v>252</v>
      </c>
      <c r="B39" s="222" t="s">
        <v>63</v>
      </c>
      <c r="C39" s="225">
        <v>0.08</v>
      </c>
      <c r="D39" s="223"/>
    </row>
    <row r="40" spans="1:4" ht="12.9" customHeight="1">
      <c r="A40" s="293" t="s">
        <v>253</v>
      </c>
      <c r="B40" s="293"/>
      <c r="C40" s="223"/>
      <c r="D40" s="223"/>
    </row>
    <row r="43" spans="1:4">
      <c r="A43" s="294" t="s">
        <v>254</v>
      </c>
      <c r="B43" s="294"/>
      <c r="C43" s="294"/>
    </row>
    <row r="45" spans="1:4">
      <c r="A45" s="219" t="s">
        <v>255</v>
      </c>
      <c r="B45" s="220" t="s">
        <v>256</v>
      </c>
      <c r="C45" s="220" t="s">
        <v>224</v>
      </c>
    </row>
    <row r="46" spans="1:4">
      <c r="A46" s="221" t="s">
        <v>225</v>
      </c>
      <c r="B46" s="222" t="s">
        <v>257</v>
      </c>
      <c r="C46" s="223"/>
    </row>
    <row r="47" spans="1:4">
      <c r="A47" s="221" t="s">
        <v>227</v>
      </c>
      <c r="B47" s="222" t="s">
        <v>258</v>
      </c>
      <c r="C47" s="223"/>
    </row>
    <row r="48" spans="1:4">
      <c r="A48" s="221" t="s">
        <v>229</v>
      </c>
      <c r="B48" s="222" t="s">
        <v>259</v>
      </c>
      <c r="C48" s="223"/>
    </row>
    <row r="49" spans="1:3">
      <c r="A49" s="221" t="s">
        <v>231</v>
      </c>
      <c r="B49" s="222" t="s">
        <v>235</v>
      </c>
      <c r="C49" s="223"/>
    </row>
    <row r="50" spans="1:3" ht="12.9" customHeight="1">
      <c r="A50" s="293" t="s">
        <v>41</v>
      </c>
      <c r="B50" s="293"/>
      <c r="C50" s="223"/>
    </row>
    <row r="53" spans="1:3">
      <c r="A53" s="294" t="s">
        <v>260</v>
      </c>
      <c r="B53" s="294"/>
      <c r="C53" s="294"/>
    </row>
    <row r="55" spans="1:3">
      <c r="A55" s="219">
        <v>2</v>
      </c>
      <c r="B55" s="220" t="s">
        <v>261</v>
      </c>
      <c r="C55" s="220" t="s">
        <v>224</v>
      </c>
    </row>
    <row r="56" spans="1:3">
      <c r="A56" s="221" t="s">
        <v>238</v>
      </c>
      <c r="B56" s="222" t="s">
        <v>239</v>
      </c>
      <c r="C56" s="223"/>
    </row>
    <row r="57" spans="1:3">
      <c r="A57" s="221" t="s">
        <v>243</v>
      </c>
      <c r="B57" s="222" t="s">
        <v>244</v>
      </c>
      <c r="C57" s="223"/>
    </row>
    <row r="58" spans="1:3">
      <c r="A58" s="221" t="s">
        <v>255</v>
      </c>
      <c r="B58" s="222" t="s">
        <v>256</v>
      </c>
      <c r="C58" s="223"/>
    </row>
    <row r="59" spans="1:3" ht="12.9" customHeight="1">
      <c r="A59" s="293" t="s">
        <v>41</v>
      </c>
      <c r="B59" s="293"/>
      <c r="C59" s="223"/>
    </row>
    <row r="60" spans="1:3">
      <c r="A60" s="72"/>
    </row>
    <row r="62" spans="1:3">
      <c r="A62" s="292" t="s">
        <v>262</v>
      </c>
      <c r="B62" s="292"/>
      <c r="C62" s="292"/>
    </row>
    <row r="64" spans="1:3">
      <c r="A64" s="219">
        <v>3</v>
      </c>
      <c r="B64" s="220" t="s">
        <v>263</v>
      </c>
      <c r="C64" s="220" t="s">
        <v>224</v>
      </c>
    </row>
    <row r="65" spans="1:3">
      <c r="A65" s="221" t="s">
        <v>225</v>
      </c>
      <c r="B65" s="227" t="s">
        <v>264</v>
      </c>
      <c r="C65" s="223"/>
    </row>
    <row r="66" spans="1:3">
      <c r="A66" s="221" t="s">
        <v>227</v>
      </c>
      <c r="B66" s="227" t="s">
        <v>265</v>
      </c>
      <c r="C66" s="223"/>
    </row>
    <row r="67" spans="1:3">
      <c r="A67" s="221" t="s">
        <v>229</v>
      </c>
      <c r="B67" s="227" t="s">
        <v>266</v>
      </c>
      <c r="C67" s="223"/>
    </row>
    <row r="68" spans="1:3">
      <c r="A68" s="221" t="s">
        <v>231</v>
      </c>
      <c r="B68" s="227" t="s">
        <v>267</v>
      </c>
      <c r="C68" s="223"/>
    </row>
    <row r="69" spans="1:3">
      <c r="A69" s="221" t="s">
        <v>232</v>
      </c>
      <c r="B69" s="227" t="s">
        <v>268</v>
      </c>
      <c r="C69" s="223"/>
    </row>
    <row r="70" spans="1:3">
      <c r="A70" s="221" t="s">
        <v>251</v>
      </c>
      <c r="B70" s="227" t="s">
        <v>269</v>
      </c>
      <c r="C70" s="223"/>
    </row>
    <row r="71" spans="1:3" ht="12.9" customHeight="1">
      <c r="A71" s="293" t="s">
        <v>41</v>
      </c>
      <c r="B71" s="293"/>
      <c r="C71" s="223"/>
    </row>
    <row r="74" spans="1:3">
      <c r="A74" s="292" t="s">
        <v>270</v>
      </c>
      <c r="B74" s="292"/>
      <c r="C74" s="292"/>
    </row>
    <row r="77" spans="1:3">
      <c r="A77" s="294" t="s">
        <v>271</v>
      </c>
      <c r="B77" s="294"/>
      <c r="C77" s="294"/>
    </row>
    <row r="78" spans="1:3">
      <c r="A78" s="224"/>
    </row>
    <row r="79" spans="1:3">
      <c r="A79" s="219" t="s">
        <v>272</v>
      </c>
      <c r="B79" s="220" t="s">
        <v>273</v>
      </c>
      <c r="C79" s="220" t="s">
        <v>224</v>
      </c>
    </row>
    <row r="80" spans="1:3">
      <c r="A80" s="221" t="s">
        <v>225</v>
      </c>
      <c r="B80" s="222" t="s">
        <v>137</v>
      </c>
      <c r="C80" s="223"/>
    </row>
    <row r="81" spans="1:3">
      <c r="A81" s="221" t="s">
        <v>227</v>
      </c>
      <c r="B81" s="222" t="s">
        <v>273</v>
      </c>
      <c r="C81" s="223"/>
    </row>
    <row r="82" spans="1:3">
      <c r="A82" s="221" t="s">
        <v>229</v>
      </c>
      <c r="B82" s="222" t="s">
        <v>274</v>
      </c>
      <c r="C82" s="223"/>
    </row>
    <row r="83" spans="1:3">
      <c r="A83" s="221" t="s">
        <v>231</v>
      </c>
      <c r="B83" s="222" t="s">
        <v>275</v>
      </c>
      <c r="C83" s="223"/>
    </row>
    <row r="84" spans="1:3">
      <c r="A84" s="221" t="s">
        <v>232</v>
      </c>
      <c r="B84" s="222" t="s">
        <v>276</v>
      </c>
      <c r="C84" s="223"/>
    </row>
    <row r="85" spans="1:3">
      <c r="A85" s="221" t="s">
        <v>251</v>
      </c>
      <c r="B85" s="222" t="s">
        <v>235</v>
      </c>
      <c r="C85" s="223"/>
    </row>
    <row r="86" spans="1:3" ht="12.9" customHeight="1">
      <c r="A86" s="293" t="s">
        <v>253</v>
      </c>
      <c r="B86" s="293"/>
      <c r="C86" s="223"/>
    </row>
    <row r="89" spans="1:3">
      <c r="A89" s="294" t="s">
        <v>277</v>
      </c>
      <c r="B89" s="294"/>
      <c r="C89" s="294"/>
    </row>
    <row r="90" spans="1:3">
      <c r="A90" s="224"/>
    </row>
    <row r="91" spans="1:3">
      <c r="A91" s="219" t="s">
        <v>278</v>
      </c>
      <c r="B91" s="220" t="s">
        <v>279</v>
      </c>
      <c r="C91" s="220" t="s">
        <v>224</v>
      </c>
    </row>
    <row r="92" spans="1:3">
      <c r="A92" s="221" t="s">
        <v>225</v>
      </c>
      <c r="B92" s="222" t="s">
        <v>280</v>
      </c>
      <c r="C92" s="223"/>
    </row>
    <row r="93" spans="1:3" ht="12.9" customHeight="1">
      <c r="A93" s="293" t="s">
        <v>41</v>
      </c>
      <c r="B93" s="293"/>
      <c r="C93" s="223"/>
    </row>
    <row r="96" spans="1:3">
      <c r="A96" s="294" t="s">
        <v>281</v>
      </c>
      <c r="B96" s="294"/>
      <c r="C96" s="294"/>
    </row>
    <row r="97" spans="1:3">
      <c r="A97" s="224"/>
    </row>
    <row r="98" spans="1:3">
      <c r="A98" s="219">
        <v>4</v>
      </c>
      <c r="B98" s="220" t="s">
        <v>282</v>
      </c>
      <c r="C98" s="220" t="s">
        <v>224</v>
      </c>
    </row>
    <row r="99" spans="1:3">
      <c r="A99" s="221" t="s">
        <v>272</v>
      </c>
      <c r="B99" s="222" t="s">
        <v>273</v>
      </c>
      <c r="C99" s="223"/>
    </row>
    <row r="100" spans="1:3">
      <c r="A100" s="221" t="s">
        <v>278</v>
      </c>
      <c r="B100" s="222" t="s">
        <v>279</v>
      </c>
      <c r="C100" s="223"/>
    </row>
    <row r="101" spans="1:3" ht="12.9" customHeight="1">
      <c r="A101" s="293" t="s">
        <v>41</v>
      </c>
      <c r="B101" s="293"/>
      <c r="C101" s="223"/>
    </row>
    <row r="104" spans="1:3">
      <c r="A104" s="292" t="s">
        <v>283</v>
      </c>
      <c r="B104" s="292"/>
      <c r="C104" s="292"/>
    </row>
    <row r="106" spans="1:3">
      <c r="A106" s="219">
        <v>5</v>
      </c>
      <c r="B106" s="228" t="s">
        <v>214</v>
      </c>
      <c r="C106" s="220" t="s">
        <v>224</v>
      </c>
    </row>
    <row r="107" spans="1:3">
      <c r="A107" s="221" t="s">
        <v>225</v>
      </c>
      <c r="B107" s="222" t="s">
        <v>284</v>
      </c>
      <c r="C107" s="223"/>
    </row>
    <row r="108" spans="1:3">
      <c r="A108" s="221" t="s">
        <v>227</v>
      </c>
      <c r="B108" s="222" t="s">
        <v>285</v>
      </c>
      <c r="C108" s="223"/>
    </row>
    <row r="109" spans="1:3">
      <c r="A109" s="221" t="s">
        <v>229</v>
      </c>
      <c r="B109" s="222" t="s">
        <v>286</v>
      </c>
      <c r="C109" s="223"/>
    </row>
    <row r="110" spans="1:3">
      <c r="A110" s="221" t="s">
        <v>231</v>
      </c>
      <c r="B110" s="222" t="s">
        <v>235</v>
      </c>
      <c r="C110" s="223"/>
    </row>
    <row r="111" spans="1:3" ht="12.9" customHeight="1">
      <c r="A111" s="293" t="s">
        <v>253</v>
      </c>
      <c r="B111" s="293"/>
      <c r="C111" s="223"/>
    </row>
    <row r="114" spans="1:4">
      <c r="A114" s="292" t="s">
        <v>287</v>
      </c>
      <c r="B114" s="292"/>
      <c r="C114" s="292"/>
    </row>
    <row r="116" spans="1:4">
      <c r="A116" s="219">
        <v>6</v>
      </c>
      <c r="B116" s="228" t="s">
        <v>215</v>
      </c>
      <c r="C116" s="220" t="s">
        <v>245</v>
      </c>
      <c r="D116" s="220" t="s">
        <v>224</v>
      </c>
    </row>
    <row r="117" spans="1:4">
      <c r="A117" s="221" t="s">
        <v>225</v>
      </c>
      <c r="B117" s="222" t="s">
        <v>197</v>
      </c>
      <c r="C117" s="223"/>
      <c r="D117" s="223"/>
    </row>
    <row r="118" spans="1:4">
      <c r="A118" s="221" t="s">
        <v>227</v>
      </c>
      <c r="B118" s="222" t="s">
        <v>199</v>
      </c>
      <c r="C118" s="223"/>
      <c r="D118" s="223"/>
    </row>
    <row r="119" spans="1:4">
      <c r="A119" s="221" t="s">
        <v>229</v>
      </c>
      <c r="B119" s="222" t="s">
        <v>198</v>
      </c>
      <c r="C119" s="223"/>
      <c r="D119" s="223"/>
    </row>
    <row r="120" spans="1:4">
      <c r="A120" s="221"/>
      <c r="B120" s="222" t="s">
        <v>288</v>
      </c>
      <c r="C120" s="223"/>
      <c r="D120" s="223"/>
    </row>
    <row r="121" spans="1:4">
      <c r="A121" s="221"/>
      <c r="B121" s="222" t="s">
        <v>289</v>
      </c>
      <c r="C121" s="223"/>
      <c r="D121" s="223"/>
    </row>
    <row r="122" spans="1:4">
      <c r="A122" s="221"/>
      <c r="B122" s="222" t="s">
        <v>290</v>
      </c>
      <c r="C122" s="223"/>
      <c r="D122" s="223"/>
    </row>
    <row r="123" spans="1:4" ht="12.9" customHeight="1">
      <c r="A123" s="293" t="s">
        <v>253</v>
      </c>
      <c r="B123" s="293"/>
      <c r="C123" s="223"/>
      <c r="D123" s="223"/>
    </row>
    <row r="126" spans="1:4">
      <c r="A126" s="292" t="s">
        <v>291</v>
      </c>
      <c r="B126" s="292"/>
      <c r="C126" s="292"/>
    </row>
    <row r="128" spans="1:4">
      <c r="A128" s="219"/>
      <c r="B128" s="220" t="s">
        <v>292</v>
      </c>
      <c r="C128" s="220" t="s">
        <v>224</v>
      </c>
    </row>
    <row r="129" spans="1:3">
      <c r="A129" s="229" t="s">
        <v>225</v>
      </c>
      <c r="B129" s="222" t="s">
        <v>222</v>
      </c>
      <c r="C129" s="222"/>
    </row>
    <row r="130" spans="1:3">
      <c r="A130" s="229" t="s">
        <v>227</v>
      </c>
      <c r="B130" s="222" t="s">
        <v>236</v>
      </c>
      <c r="C130" s="222"/>
    </row>
    <row r="131" spans="1:3">
      <c r="A131" s="229" t="s">
        <v>229</v>
      </c>
      <c r="B131" s="222" t="s">
        <v>262</v>
      </c>
      <c r="C131" s="222"/>
    </row>
    <row r="132" spans="1:3">
      <c r="A132" s="229" t="s">
        <v>231</v>
      </c>
      <c r="B132" s="222" t="s">
        <v>270</v>
      </c>
      <c r="C132" s="222"/>
    </row>
    <row r="133" spans="1:3">
      <c r="A133" s="229" t="s">
        <v>232</v>
      </c>
      <c r="B133" s="222" t="s">
        <v>283</v>
      </c>
      <c r="C133" s="222"/>
    </row>
    <row r="134" spans="1:3" ht="12.9" customHeight="1">
      <c r="A134" s="293" t="s">
        <v>293</v>
      </c>
      <c r="B134" s="293"/>
      <c r="C134" s="222"/>
    </row>
    <row r="135" spans="1:3">
      <c r="A135" s="229" t="s">
        <v>251</v>
      </c>
      <c r="B135" s="222" t="s">
        <v>294</v>
      </c>
      <c r="C135" s="222"/>
    </row>
    <row r="136" spans="1:3" ht="12.9" customHeight="1">
      <c r="A136" s="293" t="s">
        <v>295</v>
      </c>
      <c r="B136" s="293"/>
      <c r="C136" s="222"/>
    </row>
  </sheetData>
  <mergeCells count="30">
    <mergeCell ref="A1:D1"/>
    <mergeCell ref="A2:D2"/>
    <mergeCell ref="A3:D3"/>
    <mergeCell ref="A6:C6"/>
    <mergeCell ref="A16:B16"/>
    <mergeCell ref="A19:C19"/>
    <mergeCell ref="A21:C21"/>
    <mergeCell ref="A26:B26"/>
    <mergeCell ref="A29:D29"/>
    <mergeCell ref="A40:B40"/>
    <mergeCell ref="A43:C43"/>
    <mergeCell ref="A50:B50"/>
    <mergeCell ref="A53:C53"/>
    <mergeCell ref="A59:B59"/>
    <mergeCell ref="A62:C62"/>
    <mergeCell ref="A71:B71"/>
    <mergeCell ref="A74:C74"/>
    <mergeCell ref="A77:C77"/>
    <mergeCell ref="A86:B86"/>
    <mergeCell ref="A89:C89"/>
    <mergeCell ref="A93:B93"/>
    <mergeCell ref="A96:C96"/>
    <mergeCell ref="A101:B101"/>
    <mergeCell ref="A104:C104"/>
    <mergeCell ref="A111:B111"/>
    <mergeCell ref="A114:C114"/>
    <mergeCell ref="A123:B123"/>
    <mergeCell ref="A126:C126"/>
    <mergeCell ref="A134:B134"/>
    <mergeCell ref="A136:B136"/>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dimension ref="A1:AMJ23"/>
  <sheetViews>
    <sheetView workbookViewId="0">
      <selection activeCell="C8" sqref="C8"/>
    </sheetView>
  </sheetViews>
  <sheetFormatPr defaultRowHeight="14.4"/>
  <cols>
    <col min="1" max="1" width="70" style="230" customWidth="1"/>
    <col min="2" max="2" width="11.44140625" style="230"/>
    <col min="3" max="3" width="24.33203125" style="230" customWidth="1"/>
    <col min="4" max="4" width="13.5546875" style="230" customWidth="1"/>
    <col min="5" max="5" width="16.44140625" style="230" customWidth="1"/>
    <col min="6" max="6" width="14.21875" style="230" customWidth="1"/>
    <col min="7" max="7" width="14.5546875" style="230" customWidth="1"/>
    <col min="8" max="8" width="16.109375" style="230" customWidth="1"/>
    <col min="9" max="9" width="15.5546875" style="230" customWidth="1"/>
    <col min="10" max="10" width="13.88671875" style="230" customWidth="1"/>
    <col min="11" max="11" width="13.33203125" style="230" customWidth="1"/>
    <col min="12" max="12" width="17.21875" style="230" customWidth="1"/>
    <col min="13" max="13" width="14.21875" style="230" customWidth="1"/>
    <col min="14" max="1017" width="11.5546875" style="230"/>
  </cols>
  <sheetData>
    <row r="1" spans="1:1024" s="231" customFormat="1" ht="27.6" customHeight="1">
      <c r="A1" s="297" t="s">
        <v>296</v>
      </c>
      <c r="B1" s="297"/>
      <c r="C1" s="297"/>
      <c r="D1" s="297"/>
      <c r="E1" s="297"/>
      <c r="F1" s="297"/>
      <c r="G1" s="297"/>
      <c r="H1" s="297"/>
      <c r="I1" s="297"/>
      <c r="J1" s="297"/>
      <c r="K1" s="297"/>
      <c r="L1" s="297"/>
      <c r="M1" s="297"/>
      <c r="AMD1"/>
      <c r="AME1"/>
      <c r="AMF1"/>
      <c r="AMG1"/>
      <c r="AMH1"/>
      <c r="AMI1"/>
      <c r="AMJ1"/>
    </row>
    <row r="2" spans="1:1024" ht="34.200000000000003" customHeight="1">
      <c r="A2" s="298" t="s">
        <v>297</v>
      </c>
      <c r="B2" s="298"/>
      <c r="C2" s="298"/>
      <c r="D2" s="298"/>
      <c r="E2" s="298"/>
      <c r="F2" s="298"/>
      <c r="G2" s="298"/>
      <c r="H2" s="298"/>
      <c r="I2" s="298"/>
      <c r="J2" s="298"/>
      <c r="K2" s="298"/>
      <c r="L2" s="298"/>
      <c r="M2" s="298"/>
    </row>
    <row r="3" spans="1:1024" ht="20.399999999999999" customHeight="1">
      <c r="A3" s="298" t="s">
        <v>298</v>
      </c>
      <c r="B3" s="299" t="s">
        <v>299</v>
      </c>
      <c r="C3" s="233" t="s">
        <v>300</v>
      </c>
      <c r="D3" s="300" t="s">
        <v>301</v>
      </c>
      <c r="E3" s="300" t="s">
        <v>302</v>
      </c>
      <c r="F3" s="300" t="s">
        <v>303</v>
      </c>
      <c r="G3" s="300" t="s">
        <v>304</v>
      </c>
      <c r="H3" s="300" t="s">
        <v>305</v>
      </c>
      <c r="I3" s="301" t="s">
        <v>306</v>
      </c>
      <c r="J3" s="301"/>
      <c r="K3" s="301" t="s">
        <v>307</v>
      </c>
      <c r="L3" s="301"/>
      <c r="M3" s="301"/>
    </row>
    <row r="4" spans="1:1024" ht="33" customHeight="1">
      <c r="A4" s="298"/>
      <c r="B4" s="299"/>
      <c r="C4" s="234" t="s">
        <v>308</v>
      </c>
      <c r="D4" s="300"/>
      <c r="E4" s="300"/>
      <c r="F4" s="300"/>
      <c r="G4" s="300"/>
      <c r="H4" s="300"/>
      <c r="I4" s="302" t="s">
        <v>309</v>
      </c>
      <c r="J4" s="302"/>
      <c r="K4" s="302" t="s">
        <v>310</v>
      </c>
      <c r="L4" s="302"/>
      <c r="M4" s="302"/>
    </row>
    <row r="5" spans="1:1024" ht="66" customHeight="1">
      <c r="A5" s="298"/>
      <c r="B5" s="299"/>
      <c r="C5" s="232" t="s">
        <v>311</v>
      </c>
      <c r="D5" s="300"/>
      <c r="E5" s="300"/>
      <c r="F5" s="300"/>
      <c r="G5" s="300"/>
      <c r="H5" s="300"/>
      <c r="I5" s="235" t="s">
        <v>312</v>
      </c>
      <c r="J5" s="235" t="s">
        <v>313</v>
      </c>
      <c r="K5" s="232" t="s">
        <v>314</v>
      </c>
      <c r="L5" s="232" t="s">
        <v>307</v>
      </c>
      <c r="M5" s="235" t="s">
        <v>315</v>
      </c>
    </row>
    <row r="6" spans="1:1024" ht="68.099999999999994" customHeight="1">
      <c r="A6" s="236"/>
      <c r="B6" s="237" t="s">
        <v>316</v>
      </c>
      <c r="C6" s="237" t="s">
        <v>317</v>
      </c>
      <c r="D6" s="237" t="s">
        <v>318</v>
      </c>
      <c r="E6" s="237" t="s">
        <v>319</v>
      </c>
      <c r="F6" s="237"/>
      <c r="G6" s="237" t="s">
        <v>320</v>
      </c>
      <c r="H6" s="237"/>
      <c r="I6" s="238" t="s">
        <v>321</v>
      </c>
      <c r="J6" s="238" t="s">
        <v>322</v>
      </c>
      <c r="K6" s="238" t="s">
        <v>323</v>
      </c>
      <c r="L6" s="238" t="s">
        <v>324</v>
      </c>
      <c r="M6" s="238" t="s">
        <v>325</v>
      </c>
    </row>
    <row r="7" spans="1:1024">
      <c r="A7" s="236"/>
      <c r="B7" s="239" t="s">
        <v>225</v>
      </c>
      <c r="C7" s="239" t="s">
        <v>227</v>
      </c>
      <c r="D7" s="239" t="s">
        <v>229</v>
      </c>
      <c r="E7" s="239" t="s">
        <v>231</v>
      </c>
      <c r="F7" s="235" t="s">
        <v>232</v>
      </c>
      <c r="G7" s="235" t="s">
        <v>251</v>
      </c>
      <c r="H7" s="235" t="s">
        <v>234</v>
      </c>
      <c r="I7" s="235" t="s">
        <v>252</v>
      </c>
      <c r="J7" s="235" t="s">
        <v>326</v>
      </c>
      <c r="K7" s="235" t="s">
        <v>327</v>
      </c>
      <c r="L7" s="235" t="s">
        <v>328</v>
      </c>
      <c r="M7" s="235" t="s">
        <v>329</v>
      </c>
    </row>
    <row r="8" spans="1:1024">
      <c r="A8" s="240" t="s">
        <v>330</v>
      </c>
      <c r="B8" s="241">
        <v>125</v>
      </c>
      <c r="C8" s="242"/>
      <c r="D8" s="243">
        <f t="shared" ref="D8:D14" si="0">B8*26</f>
        <v>3250</v>
      </c>
      <c r="E8" s="244">
        <f t="shared" ref="E8:E14" si="1">C8/26</f>
        <v>0</v>
      </c>
      <c r="F8" s="244">
        <v>3</v>
      </c>
      <c r="G8" s="244">
        <f t="shared" ref="G8:G14" si="2">F8*4</f>
        <v>12</v>
      </c>
      <c r="H8" s="244" t="s">
        <v>331</v>
      </c>
      <c r="I8" s="245">
        <f t="shared" ref="I8:I14" si="3">G8*B8</f>
        <v>1500</v>
      </c>
      <c r="J8" s="245">
        <f t="shared" ref="J8:J14" si="4">E8*I8</f>
        <v>0</v>
      </c>
      <c r="K8" s="242">
        <f t="shared" ref="K8:K14" si="5">I8/30</f>
        <v>50</v>
      </c>
      <c r="L8" s="246">
        <v>800</v>
      </c>
      <c r="M8" s="247">
        <f t="shared" ref="M8:M14" si="6">K8/L8</f>
        <v>6.25E-2</v>
      </c>
    </row>
    <row r="9" spans="1:1024">
      <c r="A9" s="240" t="s">
        <v>332</v>
      </c>
      <c r="B9" s="241">
        <v>6732.72</v>
      </c>
      <c r="C9" s="242"/>
      <c r="D9" s="243">
        <f t="shared" si="0"/>
        <v>175050.72</v>
      </c>
      <c r="E9" s="244">
        <f t="shared" si="1"/>
        <v>0</v>
      </c>
      <c r="F9" s="244">
        <v>3</v>
      </c>
      <c r="G9" s="244">
        <f t="shared" si="2"/>
        <v>12</v>
      </c>
      <c r="H9" s="244" t="s">
        <v>333</v>
      </c>
      <c r="I9" s="245">
        <f t="shared" si="3"/>
        <v>80792.639999999999</v>
      </c>
      <c r="J9" s="245">
        <f t="shared" si="4"/>
        <v>0</v>
      </c>
      <c r="K9" s="242">
        <f t="shared" si="5"/>
        <v>2693.0880000000002</v>
      </c>
      <c r="L9" s="248">
        <v>800</v>
      </c>
      <c r="M9" s="247">
        <f t="shared" si="6"/>
        <v>3.3663600000000002</v>
      </c>
    </row>
    <row r="10" spans="1:1024">
      <c r="A10" s="240" t="s">
        <v>334</v>
      </c>
      <c r="B10" s="241">
        <v>1215.48</v>
      </c>
      <c r="C10" s="242"/>
      <c r="D10" s="243">
        <f t="shared" si="0"/>
        <v>31602.48</v>
      </c>
      <c r="E10" s="244">
        <f t="shared" si="1"/>
        <v>0</v>
      </c>
      <c r="F10" s="244">
        <v>3</v>
      </c>
      <c r="G10" s="244">
        <f t="shared" si="2"/>
        <v>12</v>
      </c>
      <c r="H10" s="244" t="s">
        <v>331</v>
      </c>
      <c r="I10" s="245">
        <f t="shared" si="3"/>
        <v>14585.76</v>
      </c>
      <c r="J10" s="245">
        <f t="shared" si="4"/>
        <v>0</v>
      </c>
      <c r="K10" s="242">
        <f t="shared" si="5"/>
        <v>486.19200000000001</v>
      </c>
      <c r="L10" s="248">
        <v>360</v>
      </c>
      <c r="M10" s="247">
        <f t="shared" si="6"/>
        <v>1.3505333333333334</v>
      </c>
    </row>
    <row r="11" spans="1:1024">
      <c r="A11" s="240" t="s">
        <v>335</v>
      </c>
      <c r="B11" s="241">
        <v>263.58</v>
      </c>
      <c r="C11" s="242"/>
      <c r="D11" s="243">
        <f t="shared" si="0"/>
        <v>6853.08</v>
      </c>
      <c r="E11" s="244">
        <f t="shared" si="1"/>
        <v>0</v>
      </c>
      <c r="F11" s="244">
        <v>3</v>
      </c>
      <c r="G11" s="244">
        <f t="shared" si="2"/>
        <v>12</v>
      </c>
      <c r="H11" s="244" t="s">
        <v>331</v>
      </c>
      <c r="I11" s="245">
        <f t="shared" si="3"/>
        <v>3162.96</v>
      </c>
      <c r="J11" s="245">
        <f t="shared" si="4"/>
        <v>0</v>
      </c>
      <c r="K11" s="242">
        <f t="shared" si="5"/>
        <v>105.432</v>
      </c>
      <c r="L11" s="248">
        <v>1500</v>
      </c>
      <c r="M11" s="247">
        <f t="shared" si="6"/>
        <v>7.0288000000000003E-2</v>
      </c>
    </row>
    <row r="12" spans="1:1024" ht="22.5" customHeight="1">
      <c r="A12" s="240" t="s">
        <v>336</v>
      </c>
      <c r="B12" s="241">
        <v>1146.44</v>
      </c>
      <c r="C12" s="242"/>
      <c r="D12" s="243">
        <f t="shared" si="0"/>
        <v>29807.440000000002</v>
      </c>
      <c r="E12" s="244">
        <f t="shared" si="1"/>
        <v>0</v>
      </c>
      <c r="F12" s="244">
        <v>3</v>
      </c>
      <c r="G12" s="244">
        <f t="shared" si="2"/>
        <v>12</v>
      </c>
      <c r="H12" s="244" t="s">
        <v>331</v>
      </c>
      <c r="I12" s="245">
        <f t="shared" si="3"/>
        <v>13757.28</v>
      </c>
      <c r="J12" s="245">
        <f t="shared" si="4"/>
        <v>0</v>
      </c>
      <c r="K12" s="242">
        <f t="shared" si="5"/>
        <v>458.57600000000002</v>
      </c>
      <c r="L12" s="248">
        <v>1000</v>
      </c>
      <c r="M12" s="247">
        <f t="shared" si="6"/>
        <v>0.45857600000000004</v>
      </c>
    </row>
    <row r="13" spans="1:1024">
      <c r="A13" s="240" t="s">
        <v>337</v>
      </c>
      <c r="B13" s="241">
        <v>609.16</v>
      </c>
      <c r="C13" s="242"/>
      <c r="D13" s="243">
        <f t="shared" si="0"/>
        <v>15838.16</v>
      </c>
      <c r="E13" s="244">
        <f t="shared" si="1"/>
        <v>0</v>
      </c>
      <c r="F13" s="244">
        <v>6</v>
      </c>
      <c r="G13" s="244">
        <f t="shared" si="2"/>
        <v>24</v>
      </c>
      <c r="H13" s="244" t="s">
        <v>338</v>
      </c>
      <c r="I13" s="245">
        <f t="shared" si="3"/>
        <v>14619.84</v>
      </c>
      <c r="J13" s="245">
        <f t="shared" si="4"/>
        <v>0</v>
      </c>
      <c r="K13" s="242">
        <f t="shared" si="5"/>
        <v>487.32800000000003</v>
      </c>
      <c r="L13" s="248">
        <v>200</v>
      </c>
      <c r="M13" s="247">
        <f t="shared" si="6"/>
        <v>2.4366400000000001</v>
      </c>
    </row>
    <row r="14" spans="1:1024">
      <c r="A14" s="240" t="s">
        <v>339</v>
      </c>
      <c r="B14" s="241">
        <v>57</v>
      </c>
      <c r="C14" s="242"/>
      <c r="D14" s="243">
        <f t="shared" si="0"/>
        <v>1482</v>
      </c>
      <c r="E14" s="244">
        <f t="shared" si="1"/>
        <v>0</v>
      </c>
      <c r="F14" s="244">
        <v>3</v>
      </c>
      <c r="G14" s="244">
        <f t="shared" si="2"/>
        <v>12</v>
      </c>
      <c r="H14" s="244" t="s">
        <v>331</v>
      </c>
      <c r="I14" s="245">
        <f t="shared" si="3"/>
        <v>684</v>
      </c>
      <c r="J14" s="245">
        <f t="shared" si="4"/>
        <v>0</v>
      </c>
      <c r="K14" s="242">
        <f t="shared" si="5"/>
        <v>22.8</v>
      </c>
      <c r="L14" s="248">
        <v>360</v>
      </c>
      <c r="M14" s="247">
        <f t="shared" si="6"/>
        <v>6.3333333333333339E-2</v>
      </c>
    </row>
    <row r="15" spans="1:1024">
      <c r="A15" s="249" t="s">
        <v>340</v>
      </c>
      <c r="B15" s="250">
        <f>SUM(B8:B14)</f>
        <v>10149.380000000001</v>
      </c>
      <c r="C15" s="250" t="s">
        <v>341</v>
      </c>
      <c r="D15" s="250">
        <f>SUM(D8:D14)</f>
        <v>263883.88</v>
      </c>
      <c r="E15" s="250" t="s">
        <v>341</v>
      </c>
      <c r="F15" s="250" t="s">
        <v>341</v>
      </c>
      <c r="G15" s="250">
        <f>SUM(G8:G14)</f>
        <v>96</v>
      </c>
      <c r="H15" s="250" t="s">
        <v>341</v>
      </c>
      <c r="I15" s="251">
        <f>SUM(I8:I14)</f>
        <v>129102.48</v>
      </c>
      <c r="J15" s="251">
        <f>SUM(J8:J14)</f>
        <v>0</v>
      </c>
      <c r="K15" s="250">
        <f>SUM(K8:K14)</f>
        <v>4303.4160000000002</v>
      </c>
      <c r="L15" s="250" t="s">
        <v>341</v>
      </c>
      <c r="M15" s="252">
        <f>SUM(M8:M14)</f>
        <v>7.8082306666666659</v>
      </c>
    </row>
    <row r="16" spans="1:1024">
      <c r="A16" s="240" t="s">
        <v>342</v>
      </c>
      <c r="B16" s="241">
        <v>3187.53</v>
      </c>
      <c r="C16" s="242"/>
      <c r="D16" s="243">
        <f>B16*26</f>
        <v>82875.78</v>
      </c>
      <c r="E16" s="244">
        <f>C16/26</f>
        <v>0</v>
      </c>
      <c r="F16" s="244">
        <v>3</v>
      </c>
      <c r="G16" s="244">
        <f>F16*4</f>
        <v>12</v>
      </c>
      <c r="H16" s="244" t="s">
        <v>333</v>
      </c>
      <c r="I16" s="245">
        <f>G16*B16</f>
        <v>38250.36</v>
      </c>
      <c r="J16" s="245">
        <f>E16*I16</f>
        <v>0</v>
      </c>
      <c r="K16" s="242">
        <f>I16/30</f>
        <v>1275.0119999999999</v>
      </c>
      <c r="L16" s="248">
        <v>6000</v>
      </c>
      <c r="M16" s="247">
        <f>K16/L16</f>
        <v>0.212502</v>
      </c>
    </row>
    <row r="17" spans="1:13">
      <c r="A17" s="249" t="s">
        <v>343</v>
      </c>
      <c r="B17" s="250">
        <f>SUM(B16)</f>
        <v>3187.53</v>
      </c>
      <c r="C17" s="250" t="s">
        <v>341</v>
      </c>
      <c r="D17" s="250">
        <f>SUM(D16)</f>
        <v>82875.78</v>
      </c>
      <c r="E17" s="250" t="s">
        <v>341</v>
      </c>
      <c r="F17" s="250" t="s">
        <v>341</v>
      </c>
      <c r="G17" s="244" t="s">
        <v>341</v>
      </c>
      <c r="H17" s="250"/>
      <c r="I17" s="251">
        <f>SUM(I16)</f>
        <v>38250.36</v>
      </c>
      <c r="J17" s="251">
        <f>SUM(J16)</f>
        <v>0</v>
      </c>
      <c r="K17" s="250">
        <f>SUM(K16)</f>
        <v>1275.0119999999999</v>
      </c>
      <c r="L17" s="250" t="s">
        <v>341</v>
      </c>
      <c r="M17" s="252">
        <f>SUM(M16)</f>
        <v>0.212502</v>
      </c>
    </row>
    <row r="18" spans="1:13">
      <c r="A18" s="240" t="s">
        <v>344</v>
      </c>
      <c r="B18" s="241">
        <v>878.93</v>
      </c>
      <c r="C18" s="242"/>
      <c r="D18" s="243">
        <f>B18*26</f>
        <v>22852.18</v>
      </c>
      <c r="E18" s="244">
        <f>C18/26</f>
        <v>0</v>
      </c>
      <c r="F18" s="244">
        <v>1</v>
      </c>
      <c r="G18" s="244">
        <f>F18*4</f>
        <v>4</v>
      </c>
      <c r="H18" s="244" t="s">
        <v>333</v>
      </c>
      <c r="I18" s="245">
        <f>G18*B18</f>
        <v>3515.72</v>
      </c>
      <c r="J18" s="245">
        <f>E18*I18</f>
        <v>0</v>
      </c>
      <c r="K18" s="242">
        <f>I18/30</f>
        <v>117.19066666666666</v>
      </c>
      <c r="L18" s="248">
        <v>300</v>
      </c>
      <c r="M18" s="247">
        <f>K18/L18</f>
        <v>0.39063555555555551</v>
      </c>
    </row>
    <row r="19" spans="1:13">
      <c r="A19" s="240" t="s">
        <v>345</v>
      </c>
      <c r="B19" s="241">
        <v>878.93</v>
      </c>
      <c r="C19" s="242"/>
      <c r="D19" s="243">
        <f>B19*26</f>
        <v>22852.18</v>
      </c>
      <c r="E19" s="244">
        <f>C19/26</f>
        <v>0</v>
      </c>
      <c r="F19" s="244">
        <v>1</v>
      </c>
      <c r="G19" s="244">
        <f>F19*4</f>
        <v>4</v>
      </c>
      <c r="H19" s="244" t="s">
        <v>333</v>
      </c>
      <c r="I19" s="245">
        <f>G19*B19</f>
        <v>3515.72</v>
      </c>
      <c r="J19" s="245">
        <f>E19*I19</f>
        <v>0</v>
      </c>
      <c r="K19" s="242">
        <f>I19/30</f>
        <v>117.19066666666666</v>
      </c>
      <c r="L19" s="248">
        <v>300</v>
      </c>
      <c r="M19" s="247">
        <f>K19/L19</f>
        <v>0.39063555555555551</v>
      </c>
    </row>
    <row r="20" spans="1:13">
      <c r="A20" s="249" t="s">
        <v>346</v>
      </c>
      <c r="B20" s="250">
        <f>SUM(B18:B19)</f>
        <v>1757.86</v>
      </c>
      <c r="C20" s="253" t="s">
        <v>341</v>
      </c>
      <c r="D20" s="254">
        <f>B20*30</f>
        <v>52735.799999999996</v>
      </c>
      <c r="E20" s="254" t="s">
        <v>341</v>
      </c>
      <c r="F20" s="254" t="s">
        <v>341</v>
      </c>
      <c r="G20" s="254" t="s">
        <v>341</v>
      </c>
      <c r="H20" s="254"/>
      <c r="I20" s="255">
        <f>SUM(I18:I19)</f>
        <v>7031.44</v>
      </c>
      <c r="J20" s="255">
        <f>SUM(J18:J19)</f>
        <v>0</v>
      </c>
      <c r="K20" s="253">
        <f>SUM(K18:K19)</f>
        <v>234.38133333333332</v>
      </c>
      <c r="L20" s="256" t="s">
        <v>341</v>
      </c>
      <c r="M20" s="257">
        <f>SUM(M18:M19)</f>
        <v>0.78127111111111103</v>
      </c>
    </row>
    <row r="21" spans="1:13">
      <c r="A21" s="258" t="s">
        <v>347</v>
      </c>
      <c r="B21" s="259">
        <f>SUM(B15,B17,B20)</f>
        <v>15094.770000000002</v>
      </c>
      <c r="C21" s="259" t="s">
        <v>341</v>
      </c>
      <c r="D21" s="259">
        <f>SUM(D15,D17,D20)</f>
        <v>399495.46</v>
      </c>
      <c r="E21" s="259" t="s">
        <v>341</v>
      </c>
      <c r="F21" s="259" t="s">
        <v>341</v>
      </c>
      <c r="G21" s="259">
        <f>SUM(G15,G17,G20)</f>
        <v>96</v>
      </c>
      <c r="H21" s="259" t="s">
        <v>341</v>
      </c>
      <c r="I21" s="260">
        <f>SUM(I15,I17,I20)</f>
        <v>174384.28</v>
      </c>
      <c r="J21" s="260">
        <f>SUM(J15,J17,J20)</f>
        <v>0</v>
      </c>
      <c r="K21" s="259">
        <f>SUM(K15,K17,K20)</f>
        <v>5812.8093333333336</v>
      </c>
      <c r="L21" s="259" t="s">
        <v>341</v>
      </c>
      <c r="M21" s="261">
        <f>SUM(M15,M17,M20)</f>
        <v>8.8020037777777773</v>
      </c>
    </row>
    <row r="22" spans="1:13">
      <c r="A22" s="262"/>
      <c r="B22" s="263"/>
      <c r="C22" s="263"/>
      <c r="D22" s="264"/>
      <c r="E22" s="264"/>
      <c r="F22" s="264"/>
      <c r="G22" s="264"/>
      <c r="H22" s="264"/>
      <c r="I22" s="264"/>
      <c r="J22" s="264"/>
      <c r="K22" s="264"/>
      <c r="L22" s="264"/>
      <c r="M22" s="264"/>
    </row>
    <row r="23" spans="1:13">
      <c r="A23" s="262"/>
      <c r="B23" s="263"/>
      <c r="C23" s="263"/>
      <c r="D23" s="264"/>
      <c r="E23" s="264"/>
      <c r="F23" s="264"/>
      <c r="G23" s="264"/>
      <c r="H23" s="264"/>
      <c r="I23" s="264"/>
      <c r="J23" s="264"/>
      <c r="K23" s="264"/>
      <c r="L23" s="264"/>
      <c r="M23" s="264"/>
    </row>
  </sheetData>
  <mergeCells count="13">
    <mergeCell ref="A1:M1"/>
    <mergeCell ref="A2:M2"/>
    <mergeCell ref="A3:A5"/>
    <mergeCell ref="B3:B5"/>
    <mergeCell ref="D3:D5"/>
    <mergeCell ref="E3:E5"/>
    <mergeCell ref="F3:F5"/>
    <mergeCell ref="G3:G5"/>
    <mergeCell ref="H3:H5"/>
    <mergeCell ref="I3:J3"/>
    <mergeCell ref="K3:M3"/>
    <mergeCell ref="I4:J4"/>
    <mergeCell ref="K4:M4"/>
  </mergeCells>
  <pageMargins left="0.78749999999999998" right="0.78749999999999998" top="1.05277777777778" bottom="1.05277777777778" header="0.78749999999999998" footer="0.78749999999999998"/>
  <pageSetup paperSize="9" scale="35" firstPageNumber="0" orientation="portrait" horizontalDpi="300" verticalDpi="300"/>
  <headerFooter>
    <oddHeader>&amp;C&amp;"Times New Roman,Normal"&amp;12&amp;A</oddHeader>
    <oddFooter>&amp;C&amp;"Times New Roman,Normal"&amp;12Página &amp;P</oddFooter>
  </headerFooter>
  <legacyDrawing r:id="rId1"/>
</worksheet>
</file>

<file path=xl/worksheets/sheet4.xml><?xml version="1.0" encoding="utf-8"?>
<worksheet xmlns="http://schemas.openxmlformats.org/spreadsheetml/2006/main" xmlns:r="http://schemas.openxmlformats.org/officeDocument/2006/relationships">
  <dimension ref="A2:M20"/>
  <sheetViews>
    <sheetView tabSelected="1" topLeftCell="A4" workbookViewId="0">
      <selection activeCell="B9" sqref="B9"/>
    </sheetView>
  </sheetViews>
  <sheetFormatPr defaultRowHeight="14.4"/>
  <cols>
    <col min="1" max="1" width="64.44140625" customWidth="1"/>
    <col min="2" max="2" width="10.88671875" customWidth="1"/>
    <col min="3" max="3" width="25.5546875" customWidth="1"/>
    <col min="4" max="4" width="16.44140625" customWidth="1"/>
    <col min="6" max="6" width="13.88671875" customWidth="1"/>
    <col min="7" max="7" width="14" customWidth="1"/>
    <col min="8" max="8" width="15.21875" customWidth="1"/>
    <col min="9" max="9" width="13.109375" customWidth="1"/>
    <col min="10" max="10" width="14.5546875" customWidth="1"/>
    <col min="11" max="11" width="14.77734375" customWidth="1"/>
    <col min="12" max="12" width="16.88671875" customWidth="1"/>
    <col min="13" max="13" width="14.77734375" customWidth="1"/>
  </cols>
  <sheetData>
    <row r="2" spans="1:13" ht="17.399999999999999" customHeight="1">
      <c r="A2" s="297" t="s">
        <v>296</v>
      </c>
      <c r="B2" s="297"/>
      <c r="C2" s="297"/>
      <c r="D2" s="297"/>
      <c r="E2" s="297"/>
      <c r="F2" s="297"/>
      <c r="G2" s="297"/>
      <c r="H2" s="297"/>
      <c r="I2" s="297"/>
      <c r="J2" s="297"/>
      <c r="K2" s="297"/>
      <c r="L2" s="297"/>
      <c r="M2" s="297"/>
    </row>
    <row r="3" spans="1:13" ht="25.2" customHeight="1">
      <c r="A3" s="303" t="s">
        <v>348</v>
      </c>
      <c r="B3" s="303"/>
      <c r="C3" s="303"/>
      <c r="D3" s="303"/>
      <c r="E3" s="303"/>
      <c r="F3" s="303"/>
      <c r="G3" s="303"/>
      <c r="H3" s="303"/>
      <c r="I3" s="303"/>
      <c r="J3" s="303"/>
      <c r="K3" s="303"/>
      <c r="L3" s="303"/>
      <c r="M3" s="303"/>
    </row>
    <row r="4" spans="1:13" ht="21" customHeight="1">
      <c r="A4" s="298" t="s">
        <v>298</v>
      </c>
      <c r="B4" s="299" t="s">
        <v>299</v>
      </c>
      <c r="C4" s="233" t="s">
        <v>300</v>
      </c>
      <c r="D4" s="300" t="s">
        <v>301</v>
      </c>
      <c r="E4" s="300" t="s">
        <v>302</v>
      </c>
      <c r="F4" s="300" t="s">
        <v>303</v>
      </c>
      <c r="G4" s="300" t="s">
        <v>304</v>
      </c>
      <c r="H4" s="300" t="s">
        <v>305</v>
      </c>
      <c r="I4" s="301" t="s">
        <v>306</v>
      </c>
      <c r="J4" s="301"/>
      <c r="K4" s="301" t="s">
        <v>307</v>
      </c>
      <c r="L4" s="301"/>
      <c r="M4" s="301"/>
    </row>
    <row r="5" spans="1:13" ht="70.8" customHeight="1">
      <c r="A5" s="298"/>
      <c r="B5" s="299"/>
      <c r="C5" s="234" t="s">
        <v>308</v>
      </c>
      <c r="D5" s="300"/>
      <c r="E5" s="300"/>
      <c r="F5" s="300"/>
      <c r="G5" s="300"/>
      <c r="H5" s="300"/>
      <c r="I5" s="302" t="s">
        <v>309</v>
      </c>
      <c r="J5" s="302"/>
      <c r="K5" s="302" t="s">
        <v>310</v>
      </c>
      <c r="L5" s="302"/>
      <c r="M5" s="302"/>
    </row>
    <row r="6" spans="1:13" ht="66" customHeight="1">
      <c r="A6" s="298"/>
      <c r="B6" s="299"/>
      <c r="C6" s="232" t="s">
        <v>311</v>
      </c>
      <c r="D6" s="300"/>
      <c r="E6" s="300"/>
      <c r="F6" s="300"/>
      <c r="G6" s="300"/>
      <c r="H6" s="300"/>
      <c r="I6" s="235" t="s">
        <v>312</v>
      </c>
      <c r="J6" s="235" t="s">
        <v>313</v>
      </c>
      <c r="K6" s="232" t="s">
        <v>314</v>
      </c>
      <c r="L6" s="232" t="s">
        <v>307</v>
      </c>
      <c r="M6" s="235" t="s">
        <v>315</v>
      </c>
    </row>
    <row r="7" spans="1:13" ht="81.599999999999994" customHeight="1">
      <c r="A7" s="236"/>
      <c r="B7" s="237" t="s">
        <v>316</v>
      </c>
      <c r="C7" s="237" t="s">
        <v>316</v>
      </c>
      <c r="D7" s="237" t="s">
        <v>349</v>
      </c>
      <c r="E7" s="237" t="s">
        <v>350</v>
      </c>
      <c r="F7" s="237"/>
      <c r="G7" s="265" t="s">
        <v>320</v>
      </c>
      <c r="H7" s="237"/>
      <c r="I7" s="238" t="s">
        <v>321</v>
      </c>
      <c r="J7" s="238" t="s">
        <v>322</v>
      </c>
      <c r="K7" s="238" t="s">
        <v>323</v>
      </c>
      <c r="L7" s="238" t="s">
        <v>324</v>
      </c>
      <c r="M7" s="238" t="s">
        <v>325</v>
      </c>
    </row>
    <row r="8" spans="1:13">
      <c r="A8" s="236"/>
      <c r="B8" s="239" t="s">
        <v>225</v>
      </c>
      <c r="C8" s="239" t="s">
        <v>227</v>
      </c>
      <c r="D8" s="239" t="s">
        <v>229</v>
      </c>
      <c r="E8" s="239" t="s">
        <v>231</v>
      </c>
      <c r="F8" s="235" t="s">
        <v>232</v>
      </c>
      <c r="G8" s="235" t="s">
        <v>251</v>
      </c>
      <c r="H8" s="235" t="s">
        <v>234</v>
      </c>
      <c r="I8" s="235" t="s">
        <v>252</v>
      </c>
      <c r="J8" s="235" t="s">
        <v>326</v>
      </c>
      <c r="K8" s="235" t="s">
        <v>327</v>
      </c>
      <c r="L8" s="235" t="s">
        <v>328</v>
      </c>
      <c r="M8" s="235" t="s">
        <v>329</v>
      </c>
    </row>
    <row r="9" spans="1:13">
      <c r="A9" s="240" t="s">
        <v>332</v>
      </c>
      <c r="B9" s="241">
        <v>1190.76</v>
      </c>
      <c r="C9" s="242">
        <v>4.97</v>
      </c>
      <c r="D9" s="243">
        <f>B9*26</f>
        <v>30959.759999999998</v>
      </c>
      <c r="E9" s="244">
        <f>C9/26</f>
        <v>0.19115384615384615</v>
      </c>
      <c r="F9" s="244">
        <v>3</v>
      </c>
      <c r="G9" s="244">
        <f>F9*4</f>
        <v>12</v>
      </c>
      <c r="H9" s="244" t="s">
        <v>331</v>
      </c>
      <c r="I9" s="245">
        <f>G9*B9</f>
        <v>14289.119999999999</v>
      </c>
      <c r="J9" s="245">
        <f>E9*I9</f>
        <v>2731.4202461538457</v>
      </c>
      <c r="K9" s="242">
        <f>I9/26</f>
        <v>549.58153846153846</v>
      </c>
      <c r="L9" s="266">
        <v>800</v>
      </c>
      <c r="M9" s="247">
        <f>K9/L9</f>
        <v>0.68697692307692304</v>
      </c>
    </row>
    <row r="10" spans="1:13">
      <c r="A10" s="240" t="s">
        <v>334</v>
      </c>
      <c r="B10" s="241">
        <v>794.69</v>
      </c>
      <c r="C10" s="242"/>
      <c r="D10" s="243">
        <f>B10*26</f>
        <v>20661.940000000002</v>
      </c>
      <c r="E10" s="244">
        <f>C10/26</f>
        <v>0</v>
      </c>
      <c r="F10" s="244">
        <v>3</v>
      </c>
      <c r="G10" s="244">
        <f>F10*4</f>
        <v>12</v>
      </c>
      <c r="H10" s="244" t="s">
        <v>331</v>
      </c>
      <c r="I10" s="245">
        <f>G10*B10</f>
        <v>9536.2800000000007</v>
      </c>
      <c r="J10" s="245">
        <f>E10*I10</f>
        <v>0</v>
      </c>
      <c r="K10" s="242">
        <f>I10/30</f>
        <v>317.87600000000003</v>
      </c>
      <c r="L10" s="266">
        <v>360</v>
      </c>
      <c r="M10" s="247">
        <f>K10/L10</f>
        <v>0.88298888888888893</v>
      </c>
    </row>
    <row r="11" spans="1:13">
      <c r="A11" s="240" t="s">
        <v>335</v>
      </c>
      <c r="B11" s="241">
        <v>16.100000000000001</v>
      </c>
      <c r="C11" s="242"/>
      <c r="D11" s="243">
        <f>B11*26</f>
        <v>418.6</v>
      </c>
      <c r="E11" s="244">
        <f>C11/26</f>
        <v>0</v>
      </c>
      <c r="F11" s="244">
        <v>3</v>
      </c>
      <c r="G11" s="244">
        <f>F11*4</f>
        <v>12</v>
      </c>
      <c r="H11" s="244" t="s">
        <v>331</v>
      </c>
      <c r="I11" s="245">
        <f>G11*B11</f>
        <v>193.20000000000002</v>
      </c>
      <c r="J11" s="245">
        <f>E11*I11</f>
        <v>0</v>
      </c>
      <c r="K11" s="242">
        <f>I11/30</f>
        <v>6.44</v>
      </c>
      <c r="L11" s="266">
        <v>1500</v>
      </c>
      <c r="M11" s="247">
        <f>K11/L11</f>
        <v>4.2933333333333339E-3</v>
      </c>
    </row>
    <row r="12" spans="1:13" ht="26.4">
      <c r="A12" s="240" t="s">
        <v>336</v>
      </c>
      <c r="B12" s="241">
        <v>650.29999999999995</v>
      </c>
      <c r="C12" s="242"/>
      <c r="D12" s="243">
        <f>B12*26</f>
        <v>16907.8</v>
      </c>
      <c r="E12" s="244">
        <f>C12/26</f>
        <v>0</v>
      </c>
      <c r="F12" s="244">
        <v>3</v>
      </c>
      <c r="G12" s="244">
        <f>F12*4</f>
        <v>12</v>
      </c>
      <c r="H12" s="244" t="s">
        <v>333</v>
      </c>
      <c r="I12" s="245">
        <f>G12*B12</f>
        <v>7803.5999999999995</v>
      </c>
      <c r="J12" s="245">
        <f>E12*I12</f>
        <v>0</v>
      </c>
      <c r="K12" s="242">
        <f>I12/30</f>
        <v>260.12</v>
      </c>
      <c r="L12" s="266">
        <v>1000</v>
      </c>
      <c r="M12" s="247">
        <f>K12/L12</f>
        <v>0.26012000000000002</v>
      </c>
    </row>
    <row r="13" spans="1:13">
      <c r="A13" s="240" t="s">
        <v>337</v>
      </c>
      <c r="B13" s="241">
        <v>147.30000000000001</v>
      </c>
      <c r="C13" s="242"/>
      <c r="D13" s="243">
        <f>B13*26</f>
        <v>3829.8</v>
      </c>
      <c r="E13" s="244">
        <f>C13/26</f>
        <v>0</v>
      </c>
      <c r="F13" s="244">
        <v>6</v>
      </c>
      <c r="G13" s="244">
        <f>F13*4</f>
        <v>24</v>
      </c>
      <c r="H13" s="244" t="s">
        <v>338</v>
      </c>
      <c r="I13" s="245">
        <f>G13*B13</f>
        <v>3535.2000000000003</v>
      </c>
      <c r="J13" s="245">
        <f>E13*I13</f>
        <v>0</v>
      </c>
      <c r="K13" s="242">
        <f>I13/30</f>
        <v>117.84</v>
      </c>
      <c r="L13" s="266">
        <v>200</v>
      </c>
      <c r="M13" s="247">
        <f>K13/L13</f>
        <v>0.58920000000000006</v>
      </c>
    </row>
    <row r="14" spans="1:13">
      <c r="A14" s="249" t="s">
        <v>340</v>
      </c>
      <c r="B14" s="250">
        <f>SUM(B9:B13)</f>
        <v>2799.15</v>
      </c>
      <c r="C14" s="250" t="s">
        <v>341</v>
      </c>
      <c r="D14" s="250">
        <f>SUM(D9:D13)</f>
        <v>72777.899999999994</v>
      </c>
      <c r="E14" s="250" t="s">
        <v>341</v>
      </c>
      <c r="F14" s="250" t="s">
        <v>341</v>
      </c>
      <c r="G14" s="244" t="s">
        <v>341</v>
      </c>
      <c r="H14" s="250"/>
      <c r="I14" s="251">
        <f>SUM(I9:I13)</f>
        <v>35357.4</v>
      </c>
      <c r="J14" s="251">
        <f>SUM(J9:J13)</f>
        <v>2731.4202461538457</v>
      </c>
      <c r="K14" s="250">
        <f>SUM(K9:K13)</f>
        <v>1251.8575384615385</v>
      </c>
      <c r="L14" s="250">
        <f>SUM(L9:L13)</f>
        <v>3860</v>
      </c>
      <c r="M14" s="252">
        <f>SUM(M9:M13)</f>
        <v>2.4235791452991453</v>
      </c>
    </row>
    <row r="15" spans="1:13">
      <c r="A15" s="240" t="s">
        <v>342</v>
      </c>
      <c r="B15" s="241">
        <v>1048</v>
      </c>
      <c r="C15" s="242"/>
      <c r="D15" s="243">
        <f>B15*26</f>
        <v>27248</v>
      </c>
      <c r="E15" s="244">
        <f>C15/26</f>
        <v>0</v>
      </c>
      <c r="F15" s="244">
        <v>3</v>
      </c>
      <c r="G15" s="244">
        <f>F15*4</f>
        <v>12</v>
      </c>
      <c r="H15" s="244" t="s">
        <v>333</v>
      </c>
      <c r="I15" s="245">
        <f>G15*B15</f>
        <v>12576</v>
      </c>
      <c r="J15" s="245">
        <f>E15*I15</f>
        <v>0</v>
      </c>
      <c r="K15" s="242">
        <f>I15/30</f>
        <v>419.2</v>
      </c>
      <c r="L15" s="266">
        <v>6000</v>
      </c>
      <c r="M15" s="247">
        <f>K15/L15</f>
        <v>6.986666666666666E-2</v>
      </c>
    </row>
    <row r="16" spans="1:13">
      <c r="A16" s="249" t="s">
        <v>343</v>
      </c>
      <c r="B16" s="250">
        <f>SUM(B15)</f>
        <v>1048</v>
      </c>
      <c r="C16" s="250" t="s">
        <v>341</v>
      </c>
      <c r="D16" s="250">
        <f>SUM(D15)</f>
        <v>27248</v>
      </c>
      <c r="E16" s="250" t="s">
        <v>341</v>
      </c>
      <c r="F16" s="250" t="s">
        <v>341</v>
      </c>
      <c r="G16" s="244" t="s">
        <v>341</v>
      </c>
      <c r="H16" s="250"/>
      <c r="I16" s="251">
        <f>SUM(I15)</f>
        <v>12576</v>
      </c>
      <c r="J16" s="251">
        <f>SUM(J15)</f>
        <v>0</v>
      </c>
      <c r="K16" s="250">
        <f>SUM(K15)</f>
        <v>419.2</v>
      </c>
      <c r="L16" s="250">
        <f>SUM(L15)</f>
        <v>6000</v>
      </c>
      <c r="M16" s="252">
        <f>SUM(M15)</f>
        <v>6.986666666666666E-2</v>
      </c>
    </row>
    <row r="17" spans="1:13">
      <c r="A17" s="240" t="s">
        <v>344</v>
      </c>
      <c r="B17" s="241">
        <v>446.84</v>
      </c>
      <c r="C17" s="242"/>
      <c r="D17" s="243">
        <f>B17*26</f>
        <v>11617.84</v>
      </c>
      <c r="E17" s="244">
        <f>C17/26</f>
        <v>0</v>
      </c>
      <c r="F17" s="244">
        <v>1</v>
      </c>
      <c r="G17" s="244">
        <f>F17*4</f>
        <v>4</v>
      </c>
      <c r="H17" s="244" t="s">
        <v>333</v>
      </c>
      <c r="I17" s="245">
        <f>G17*B17</f>
        <v>1787.36</v>
      </c>
      <c r="J17" s="245">
        <f>E17*I17</f>
        <v>0</v>
      </c>
      <c r="K17" s="242">
        <f>I17/30</f>
        <v>59.578666666666663</v>
      </c>
      <c r="L17" s="266">
        <v>300</v>
      </c>
      <c r="M17" s="247">
        <f>K17/L17</f>
        <v>0.19859555555555555</v>
      </c>
    </row>
    <row r="18" spans="1:13">
      <c r="A18" s="240" t="s">
        <v>345</v>
      </c>
      <c r="B18" s="241">
        <v>523.64</v>
      </c>
      <c r="C18" s="242"/>
      <c r="D18" s="243">
        <f>B18*26</f>
        <v>13614.64</v>
      </c>
      <c r="E18" s="244">
        <f>C18/26</f>
        <v>0</v>
      </c>
      <c r="F18" s="244">
        <v>1</v>
      </c>
      <c r="G18" s="244">
        <f>F18*4</f>
        <v>4</v>
      </c>
      <c r="H18" s="244" t="s">
        <v>333</v>
      </c>
      <c r="I18" s="245">
        <f>G18*B18</f>
        <v>2094.56</v>
      </c>
      <c r="J18" s="245">
        <f>E18*I18</f>
        <v>0</v>
      </c>
      <c r="K18" s="242">
        <f>I18/30</f>
        <v>69.818666666666658</v>
      </c>
      <c r="L18" s="266">
        <v>300</v>
      </c>
      <c r="M18" s="247">
        <f>K18/L18</f>
        <v>0.23272888888888887</v>
      </c>
    </row>
    <row r="19" spans="1:13">
      <c r="A19" s="249" t="s">
        <v>346</v>
      </c>
      <c r="B19" s="250">
        <f>SUM(B17:B18)</f>
        <v>970.48</v>
      </c>
      <c r="C19" s="253" t="s">
        <v>341</v>
      </c>
      <c r="D19" s="254">
        <f>B19*30</f>
        <v>29114.400000000001</v>
      </c>
      <c r="E19" s="254" t="s">
        <v>341</v>
      </c>
      <c r="F19" s="254" t="s">
        <v>341</v>
      </c>
      <c r="G19" s="254" t="s">
        <v>341</v>
      </c>
      <c r="H19" s="244"/>
      <c r="I19" s="255">
        <f>SUM(I17:I18)</f>
        <v>3881.92</v>
      </c>
      <c r="J19" s="255">
        <f>SUM(J17:J18)</f>
        <v>0</v>
      </c>
      <c r="K19" s="253">
        <f>I19/30</f>
        <v>129.39733333333334</v>
      </c>
      <c r="L19" s="267">
        <v>360</v>
      </c>
      <c r="M19" s="257">
        <f>K19/L19</f>
        <v>0.35943703703703705</v>
      </c>
    </row>
    <row r="20" spans="1:13">
      <c r="A20" s="258" t="s">
        <v>347</v>
      </c>
      <c r="B20" s="259">
        <f>SUM(B14,B16,B19)</f>
        <v>4817.63</v>
      </c>
      <c r="C20" s="259" t="s">
        <v>341</v>
      </c>
      <c r="D20" s="259">
        <f>SUM(D14,D16,D19)</f>
        <v>129140.29999999999</v>
      </c>
      <c r="E20" s="259" t="s">
        <v>341</v>
      </c>
      <c r="F20" s="259" t="s">
        <v>341</v>
      </c>
      <c r="G20" s="244" t="s">
        <v>341</v>
      </c>
      <c r="H20" s="259" t="s">
        <v>341</v>
      </c>
      <c r="I20" s="260">
        <f>SUM(I14,I16,I19)</f>
        <v>51815.32</v>
      </c>
      <c r="J20" s="260">
        <f>SUM(J14,J16,J19)</f>
        <v>2731.4202461538457</v>
      </c>
      <c r="K20" s="259">
        <f>SUM(K14,K16,K19)</f>
        <v>1800.4548717948719</v>
      </c>
      <c r="L20" s="259">
        <f>SUM(L14,L16,L19)</f>
        <v>10220</v>
      </c>
      <c r="M20" s="261">
        <f>SUM(M14,M16,M19)</f>
        <v>2.8528828490028491</v>
      </c>
    </row>
  </sheetData>
  <mergeCells count="13">
    <mergeCell ref="A2:M2"/>
    <mergeCell ref="A3:M3"/>
    <mergeCell ref="A4:A6"/>
    <mergeCell ref="B4:B6"/>
    <mergeCell ref="D4:D6"/>
    <mergeCell ref="E4:E6"/>
    <mergeCell ref="F4:F6"/>
    <mergeCell ref="G4:G6"/>
    <mergeCell ref="H4:H6"/>
    <mergeCell ref="I4:J4"/>
    <mergeCell ref="K4:M4"/>
    <mergeCell ref="I5:J5"/>
    <mergeCell ref="K5:M5"/>
  </mergeCells>
  <pageMargins left="0.78749999999999998" right="0.78749999999999998" top="1.05277777777778" bottom="1.05277777777778" header="0.78749999999999998" footer="0.78749999999999998"/>
  <pageSetup paperSize="9" scale="35" firstPageNumber="0" orientation="portrait" horizontalDpi="300" verticalDpi="300"/>
  <headerFooter>
    <oddHeader>&amp;C&amp;"Times New Roman,Normal"&amp;12&amp;A</oddHeader>
    <oddFooter>&amp;C&amp;"Times New Roman,Normal"&amp;12Página &amp;P</oddFooter>
  </headerFooter>
  <legacyDrawing r:id="rId1"/>
</worksheet>
</file>

<file path=xl/worksheets/sheet5.xml><?xml version="1.0" encoding="utf-8"?>
<worksheet xmlns="http://schemas.openxmlformats.org/spreadsheetml/2006/main" xmlns:r="http://schemas.openxmlformats.org/officeDocument/2006/relationships">
  <dimension ref="A1:M18"/>
  <sheetViews>
    <sheetView workbookViewId="0">
      <selection activeCell="A25" sqref="A25"/>
    </sheetView>
  </sheetViews>
  <sheetFormatPr defaultRowHeight="14.4"/>
  <cols>
    <col min="1" max="1" width="75" customWidth="1"/>
    <col min="2" max="2" width="9.88671875" customWidth="1"/>
    <col min="3" max="3" width="23.77734375" customWidth="1"/>
    <col min="4" max="4" width="15.88671875" customWidth="1"/>
    <col min="5" max="5" width="12.44140625" customWidth="1"/>
    <col min="6" max="6" width="13.33203125" customWidth="1"/>
    <col min="7" max="7" width="15.5546875" customWidth="1"/>
    <col min="8" max="8" width="15.109375" customWidth="1"/>
    <col min="9" max="9" width="17.88671875" customWidth="1"/>
    <col min="10" max="10" width="15.109375" customWidth="1"/>
    <col min="11" max="11" width="16.77734375" customWidth="1"/>
    <col min="12" max="12" width="16.5546875" customWidth="1"/>
    <col min="13" max="13" width="15.5546875" customWidth="1"/>
  </cols>
  <sheetData>
    <row r="1" spans="1:13" ht="27" customHeight="1">
      <c r="A1" s="297" t="s">
        <v>296</v>
      </c>
      <c r="B1" s="297"/>
      <c r="C1" s="297"/>
      <c r="D1" s="297"/>
      <c r="E1" s="297"/>
      <c r="F1" s="297"/>
      <c r="G1" s="297"/>
      <c r="H1" s="297"/>
      <c r="I1" s="297"/>
      <c r="J1" s="297"/>
      <c r="K1" s="297"/>
      <c r="L1" s="297"/>
      <c r="M1" s="297"/>
    </row>
    <row r="2" spans="1:13" ht="29.4" customHeight="1">
      <c r="A2" s="303" t="s">
        <v>351</v>
      </c>
      <c r="B2" s="303"/>
      <c r="C2" s="303"/>
      <c r="D2" s="303"/>
      <c r="E2" s="303"/>
      <c r="F2" s="303"/>
      <c r="G2" s="303"/>
      <c r="H2" s="303"/>
      <c r="I2" s="303"/>
      <c r="J2" s="303"/>
      <c r="K2" s="303"/>
      <c r="L2" s="303"/>
      <c r="M2" s="303"/>
    </row>
    <row r="3" spans="1:13" ht="19.8" customHeight="1">
      <c r="A3" s="298" t="s">
        <v>298</v>
      </c>
      <c r="B3" s="299" t="s">
        <v>299</v>
      </c>
      <c r="C3" s="233" t="s">
        <v>300</v>
      </c>
      <c r="D3" s="300" t="s">
        <v>301</v>
      </c>
      <c r="E3" s="300" t="s">
        <v>302</v>
      </c>
      <c r="F3" s="300" t="s">
        <v>303</v>
      </c>
      <c r="G3" s="300" t="s">
        <v>304</v>
      </c>
      <c r="H3" s="300" t="s">
        <v>305</v>
      </c>
      <c r="I3" s="301" t="s">
        <v>306</v>
      </c>
      <c r="J3" s="301"/>
      <c r="K3" s="301" t="s">
        <v>307</v>
      </c>
      <c r="L3" s="301"/>
      <c r="M3" s="301"/>
    </row>
    <row r="4" spans="1:13" ht="28.2" customHeight="1">
      <c r="A4" s="298"/>
      <c r="B4" s="299"/>
      <c r="C4" s="234" t="s">
        <v>308</v>
      </c>
      <c r="D4" s="300"/>
      <c r="E4" s="300"/>
      <c r="F4" s="300"/>
      <c r="G4" s="300"/>
      <c r="H4" s="300"/>
      <c r="I4" s="302" t="s">
        <v>309</v>
      </c>
      <c r="J4" s="302"/>
      <c r="K4" s="302" t="s">
        <v>310</v>
      </c>
      <c r="L4" s="302"/>
      <c r="M4" s="302"/>
    </row>
    <row r="5" spans="1:13" ht="59.25" customHeight="1">
      <c r="A5" s="298"/>
      <c r="B5" s="299"/>
      <c r="C5" s="232" t="s">
        <v>311</v>
      </c>
      <c r="D5" s="300"/>
      <c r="E5" s="300"/>
      <c r="F5" s="300"/>
      <c r="G5" s="300"/>
      <c r="H5" s="300"/>
      <c r="I5" s="235" t="s">
        <v>312</v>
      </c>
      <c r="J5" s="235" t="s">
        <v>313</v>
      </c>
      <c r="K5" s="232" t="s">
        <v>314</v>
      </c>
      <c r="L5" s="232" t="s">
        <v>307</v>
      </c>
      <c r="M5" s="235" t="s">
        <v>315</v>
      </c>
    </row>
    <row r="6" spans="1:13" ht="59.25" customHeight="1">
      <c r="A6" s="236"/>
      <c r="B6" s="237" t="s">
        <v>316</v>
      </c>
      <c r="C6" s="237" t="s">
        <v>316</v>
      </c>
      <c r="D6" s="237" t="s">
        <v>349</v>
      </c>
      <c r="E6" s="237" t="s">
        <v>350</v>
      </c>
      <c r="F6" s="237"/>
      <c r="G6" s="265" t="s">
        <v>320</v>
      </c>
      <c r="H6" s="237"/>
      <c r="I6" s="238" t="s">
        <v>321</v>
      </c>
      <c r="J6" s="238" t="s">
        <v>322</v>
      </c>
      <c r="K6" s="238" t="s">
        <v>323</v>
      </c>
      <c r="L6" s="238" t="s">
        <v>324</v>
      </c>
      <c r="M6" s="238" t="s">
        <v>325</v>
      </c>
    </row>
    <row r="7" spans="1:13">
      <c r="A7" s="236"/>
      <c r="B7" s="239" t="s">
        <v>225</v>
      </c>
      <c r="C7" s="239" t="s">
        <v>227</v>
      </c>
      <c r="D7" s="239" t="s">
        <v>229</v>
      </c>
      <c r="E7" s="239" t="s">
        <v>231</v>
      </c>
      <c r="F7" s="235" t="s">
        <v>232</v>
      </c>
      <c r="G7" s="235" t="s">
        <v>251</v>
      </c>
      <c r="H7" s="235" t="s">
        <v>234</v>
      </c>
      <c r="I7" s="235" t="s">
        <v>252</v>
      </c>
      <c r="J7" s="235" t="s">
        <v>326</v>
      </c>
      <c r="K7" s="235" t="s">
        <v>327</v>
      </c>
      <c r="L7" s="235" t="s">
        <v>328</v>
      </c>
      <c r="M7" s="235" t="s">
        <v>329</v>
      </c>
    </row>
    <row r="8" spans="1:13">
      <c r="A8" s="268" t="s">
        <v>332</v>
      </c>
      <c r="B8" s="241">
        <v>482.81</v>
      </c>
      <c r="C8" s="242"/>
      <c r="D8" s="243">
        <f>B8*26</f>
        <v>12553.06</v>
      </c>
      <c r="E8" s="244">
        <f>C8/26</f>
        <v>0</v>
      </c>
      <c r="F8" s="244">
        <v>3</v>
      </c>
      <c r="G8" s="244">
        <f>F8*4</f>
        <v>12</v>
      </c>
      <c r="H8" s="244" t="s">
        <v>331</v>
      </c>
      <c r="I8" s="269">
        <f>G8*B8</f>
        <v>5793.72</v>
      </c>
      <c r="J8" s="245">
        <f>E8*I8</f>
        <v>0</v>
      </c>
      <c r="K8" s="242">
        <f>I8/30</f>
        <v>193.124</v>
      </c>
      <c r="L8" s="266">
        <v>800</v>
      </c>
      <c r="M8" s="247">
        <f>K8/L8</f>
        <v>0.24140499999999998</v>
      </c>
    </row>
    <row r="9" spans="1:13">
      <c r="A9" s="268" t="s">
        <v>334</v>
      </c>
      <c r="B9" s="241">
        <v>254.28</v>
      </c>
      <c r="C9" s="242"/>
      <c r="D9" s="243">
        <f>B9*26</f>
        <v>6611.28</v>
      </c>
      <c r="E9" s="244">
        <f>C9/26</f>
        <v>0</v>
      </c>
      <c r="F9" s="244">
        <v>3</v>
      </c>
      <c r="G9" s="244">
        <f>F9*4</f>
        <v>12</v>
      </c>
      <c r="H9" s="244" t="s">
        <v>331</v>
      </c>
      <c r="I9" s="269">
        <f>G9*B9</f>
        <v>3051.36</v>
      </c>
      <c r="J9" s="245">
        <f>E9*I9</f>
        <v>0</v>
      </c>
      <c r="K9" s="242">
        <f>I9/30</f>
        <v>101.712</v>
      </c>
      <c r="L9" s="266">
        <v>360</v>
      </c>
      <c r="M9" s="247">
        <f>K9/L9</f>
        <v>0.28253333333333336</v>
      </c>
    </row>
    <row r="10" spans="1:13">
      <c r="A10" s="268" t="s">
        <v>337</v>
      </c>
      <c r="B10" s="241">
        <v>59.3</v>
      </c>
      <c r="C10" s="242"/>
      <c r="D10" s="243">
        <f>B10*26</f>
        <v>1541.8</v>
      </c>
      <c r="E10" s="244">
        <f>C10/26</f>
        <v>0</v>
      </c>
      <c r="F10" s="244">
        <v>6</v>
      </c>
      <c r="G10" s="244">
        <f>F10*4</f>
        <v>24</v>
      </c>
      <c r="H10" s="244" t="s">
        <v>331</v>
      </c>
      <c r="I10" s="269">
        <f>G10*B10</f>
        <v>1423.1999999999998</v>
      </c>
      <c r="J10" s="245">
        <f>E10*I10</f>
        <v>0</v>
      </c>
      <c r="K10" s="242">
        <f>I10/30</f>
        <v>47.439999999999991</v>
      </c>
      <c r="L10" s="266">
        <v>1500</v>
      </c>
      <c r="M10" s="247">
        <f>K10/L10</f>
        <v>3.1626666666666657E-2</v>
      </c>
    </row>
    <row r="11" spans="1:13">
      <c r="A11" s="249" t="s">
        <v>340</v>
      </c>
      <c r="B11" s="250">
        <f>SUM(B8:B10)</f>
        <v>796.39</v>
      </c>
      <c r="C11" s="250"/>
      <c r="D11" s="250">
        <f>SUM(D8:D10)</f>
        <v>20706.14</v>
      </c>
      <c r="E11" s="250" t="s">
        <v>341</v>
      </c>
      <c r="F11" s="250" t="s">
        <v>341</v>
      </c>
      <c r="G11" s="244" t="s">
        <v>341</v>
      </c>
      <c r="H11" s="250"/>
      <c r="I11" s="270">
        <f>SUM(I8:I10)</f>
        <v>10268.279999999999</v>
      </c>
      <c r="J11" s="251">
        <f>SUM(J8:J10)</f>
        <v>0</v>
      </c>
      <c r="K11" s="250">
        <f>SUM(K8:K10)</f>
        <v>342.27600000000001</v>
      </c>
      <c r="L11" s="250" t="s">
        <v>341</v>
      </c>
      <c r="M11" s="252">
        <f>SUM(M8:M10)</f>
        <v>0.55556500000000009</v>
      </c>
    </row>
    <row r="12" spans="1:13">
      <c r="A12" s="268" t="s">
        <v>352</v>
      </c>
      <c r="B12" s="241">
        <v>165.2</v>
      </c>
      <c r="C12" s="242"/>
      <c r="D12" s="243">
        <f>B12*26</f>
        <v>4295.2</v>
      </c>
      <c r="E12" s="244">
        <f>C12/26</f>
        <v>0</v>
      </c>
      <c r="F12" s="244">
        <v>3</v>
      </c>
      <c r="G12" s="244">
        <f>F12*4</f>
        <v>12</v>
      </c>
      <c r="H12" s="244" t="s">
        <v>333</v>
      </c>
      <c r="I12" s="269">
        <f>G12*B12</f>
        <v>1982.3999999999999</v>
      </c>
      <c r="J12" s="245">
        <f>E12*I12</f>
        <v>0</v>
      </c>
      <c r="K12" s="242">
        <f>I12/30</f>
        <v>66.08</v>
      </c>
      <c r="L12" s="271">
        <v>1800</v>
      </c>
      <c r="M12" s="247">
        <f>K12/L12</f>
        <v>3.6711111111111111E-2</v>
      </c>
    </row>
    <row r="13" spans="1:13">
      <c r="A13" s="272" t="s">
        <v>342</v>
      </c>
      <c r="B13" s="241">
        <v>110</v>
      </c>
      <c r="C13" s="242"/>
      <c r="D13" s="243">
        <f>B13*26</f>
        <v>2860</v>
      </c>
      <c r="E13" s="244">
        <f>C13/26</f>
        <v>0</v>
      </c>
      <c r="F13" s="244">
        <v>3</v>
      </c>
      <c r="G13" s="244">
        <f>F13*4</f>
        <v>12</v>
      </c>
      <c r="H13" s="244" t="s">
        <v>333</v>
      </c>
      <c r="I13" s="269">
        <f>G13*B13</f>
        <v>1320</v>
      </c>
      <c r="J13" s="245">
        <f>E13*I13</f>
        <v>0</v>
      </c>
      <c r="K13" s="242">
        <f>I13/30</f>
        <v>44</v>
      </c>
      <c r="L13" s="266">
        <v>6000</v>
      </c>
      <c r="M13" s="247">
        <f>K13/L13</f>
        <v>7.3333333333333332E-3</v>
      </c>
    </row>
    <row r="14" spans="1:13">
      <c r="A14" s="249" t="s">
        <v>343</v>
      </c>
      <c r="B14" s="250">
        <f>SUM(B12)</f>
        <v>165.2</v>
      </c>
      <c r="C14" s="250" t="s">
        <v>341</v>
      </c>
      <c r="D14" s="250">
        <f>SUM(D12:D13)</f>
        <v>7155.2</v>
      </c>
      <c r="E14" s="250" t="s">
        <v>341</v>
      </c>
      <c r="F14" s="250" t="s">
        <v>341</v>
      </c>
      <c r="G14" s="244" t="s">
        <v>341</v>
      </c>
      <c r="H14" s="250"/>
      <c r="I14" s="270">
        <f>SUM(I12:I13)</f>
        <v>3302.3999999999996</v>
      </c>
      <c r="J14" s="251">
        <f>SUM(J12:J13)</f>
        <v>0</v>
      </c>
      <c r="K14" s="250">
        <f>SUM(K12:K13)</f>
        <v>110.08</v>
      </c>
      <c r="L14" s="250" t="s">
        <v>341</v>
      </c>
      <c r="M14" s="252">
        <f>SUM(M12:M13)</f>
        <v>4.4044444444444442E-2</v>
      </c>
    </row>
    <row r="15" spans="1:13">
      <c r="A15" s="240" t="s">
        <v>344</v>
      </c>
      <c r="B15" s="241">
        <v>221.72</v>
      </c>
      <c r="C15" s="242"/>
      <c r="D15" s="243">
        <f>B15*26</f>
        <v>5764.72</v>
      </c>
      <c r="E15" s="244">
        <f>C15/26</f>
        <v>0</v>
      </c>
      <c r="F15" s="244">
        <v>1</v>
      </c>
      <c r="G15" s="244">
        <f>F15*4</f>
        <v>4</v>
      </c>
      <c r="H15" s="244" t="s">
        <v>333</v>
      </c>
      <c r="I15" s="269">
        <f>G15*B15</f>
        <v>886.88</v>
      </c>
      <c r="J15" s="245">
        <f>E15*I15</f>
        <v>0</v>
      </c>
      <c r="K15" s="242">
        <f>I15/30</f>
        <v>29.562666666666665</v>
      </c>
      <c r="L15" s="266">
        <v>300</v>
      </c>
      <c r="M15" s="247">
        <f>K15/L15</f>
        <v>9.8542222222222212E-2</v>
      </c>
    </row>
    <row r="16" spans="1:13">
      <c r="A16" s="240" t="s">
        <v>345</v>
      </c>
      <c r="B16" s="241">
        <v>221.72</v>
      </c>
      <c r="C16" s="242"/>
      <c r="D16" s="243">
        <f>B16*26</f>
        <v>5764.72</v>
      </c>
      <c r="E16" s="244">
        <f>C16/26</f>
        <v>0</v>
      </c>
      <c r="F16" s="244">
        <v>1</v>
      </c>
      <c r="G16" s="244">
        <f>F16*4</f>
        <v>4</v>
      </c>
      <c r="H16" s="244" t="s">
        <v>333</v>
      </c>
      <c r="I16" s="269">
        <f>G16*B16</f>
        <v>886.88</v>
      </c>
      <c r="J16" s="245">
        <f>E16*I16</f>
        <v>0</v>
      </c>
      <c r="K16" s="242">
        <f>I16/30</f>
        <v>29.562666666666665</v>
      </c>
      <c r="L16" s="266">
        <v>300</v>
      </c>
      <c r="M16" s="247">
        <f>K16/L16</f>
        <v>9.8542222222222212E-2</v>
      </c>
    </row>
    <row r="17" spans="1:13">
      <c r="A17" s="249" t="s">
        <v>346</v>
      </c>
      <c r="B17" s="250">
        <f>SUM(B15:B16)</f>
        <v>443.44</v>
      </c>
      <c r="C17" s="253" t="s">
        <v>341</v>
      </c>
      <c r="D17" s="254">
        <f>SUM(D15:D16)</f>
        <v>11529.44</v>
      </c>
      <c r="E17" s="254" t="s">
        <v>341</v>
      </c>
      <c r="F17" s="254">
        <v>3</v>
      </c>
      <c r="G17" s="254">
        <f>F17*4</f>
        <v>12</v>
      </c>
      <c r="H17" s="244"/>
      <c r="I17" s="273">
        <f>SUM(I15:I16)</f>
        <v>1773.76</v>
      </c>
      <c r="J17" s="255">
        <f>SUM(J15:J16)</f>
        <v>0</v>
      </c>
      <c r="K17" s="253">
        <f>SUM(K15:K16)</f>
        <v>59.12533333333333</v>
      </c>
      <c r="L17" s="267" t="s">
        <v>341</v>
      </c>
      <c r="M17" s="257">
        <f>SUM(M15:M16)</f>
        <v>0.19708444444444442</v>
      </c>
    </row>
    <row r="18" spans="1:13">
      <c r="A18" s="258" t="s">
        <v>347</v>
      </c>
      <c r="B18" s="259">
        <f>SUM(B11,B14,B17)</f>
        <v>1405.03</v>
      </c>
      <c r="C18" s="259" t="s">
        <v>341</v>
      </c>
      <c r="D18" s="259">
        <f>SUM(D11,D14,D17)</f>
        <v>39390.78</v>
      </c>
      <c r="E18" s="259" t="s">
        <v>341</v>
      </c>
      <c r="F18" s="259" t="s">
        <v>341</v>
      </c>
      <c r="G18" s="244" t="s">
        <v>341</v>
      </c>
      <c r="H18" s="259" t="s">
        <v>341</v>
      </c>
      <c r="I18" s="260">
        <f>SUM(I11,I14,I17)</f>
        <v>15344.439999999999</v>
      </c>
      <c r="J18" s="260">
        <f>SUM(J11,J14,J17)</f>
        <v>0</v>
      </c>
      <c r="K18" s="259">
        <f>SUM(K11,K14,K17)</f>
        <v>511.48133333333334</v>
      </c>
      <c r="L18" s="259" t="s">
        <v>341</v>
      </c>
      <c r="M18" s="261">
        <f>SUM(M11,M14,M17)</f>
        <v>0.79669388888888892</v>
      </c>
    </row>
  </sheetData>
  <mergeCells count="13">
    <mergeCell ref="A1:M1"/>
    <mergeCell ref="A2:M2"/>
    <mergeCell ref="A3:A5"/>
    <mergeCell ref="B3:B5"/>
    <mergeCell ref="D3:D5"/>
    <mergeCell ref="E3:E5"/>
    <mergeCell ref="F3:F5"/>
    <mergeCell ref="G3:G5"/>
    <mergeCell ref="H3:H5"/>
    <mergeCell ref="I3:J3"/>
    <mergeCell ref="K3:M3"/>
    <mergeCell ref="I4:J4"/>
    <mergeCell ref="K4:M4"/>
  </mergeCells>
  <pageMargins left="0.78749999999999998" right="0.78749999999999998" top="1.05277777777778" bottom="1.05277777777778" header="0.78749999999999998" footer="0.78749999999999998"/>
  <pageSetup paperSize="9" scale="35" firstPageNumber="0" orientation="portrait" horizontalDpi="300" verticalDpi="300"/>
  <headerFooter>
    <oddHeader>&amp;C&amp;"Times New Roman,Normal"&amp;12&amp;A</oddHeader>
    <oddFooter>&amp;C&amp;"Times New Roman,Normal"&amp;12Página &amp;P</oddFooter>
  </headerFooter>
  <legacyDrawing r:id="rId1"/>
</worksheet>
</file>

<file path=docProps/app.xml><?xml version="1.0" encoding="utf-8"?>
<Properties xmlns="http://schemas.openxmlformats.org/officeDocument/2006/extended-properties" xmlns:vt="http://schemas.openxmlformats.org/officeDocument/2006/docPropsVTypes">
  <Template/>
  <TotalTime>30</TotalTime>
  <Application>Microsoft Excel</Application>
  <DocSecurity>0</DocSecurity>
  <ScaleCrop>false</ScaleCrop>
  <HeadingPairs>
    <vt:vector size="2" baseType="variant">
      <vt:variant>
        <vt:lpstr>Planilhas</vt:lpstr>
      </vt:variant>
      <vt:variant>
        <vt:i4>5</vt:i4>
      </vt:variant>
    </vt:vector>
  </HeadingPairs>
  <TitlesOfParts>
    <vt:vector size="5" baseType="lpstr">
      <vt:lpstr>Custo por trabalhador</vt:lpstr>
      <vt:lpstr>Planilha de Custos</vt:lpstr>
      <vt:lpstr>Conversão Limpeza Diária por In</vt:lpstr>
      <vt:lpstr>Centro Referência Campo Verde</vt:lpstr>
      <vt:lpstr>Centro Referência Jaciára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IFMTSVC</cp:lastModifiedBy>
  <cp:revision>5</cp:revision>
  <dcterms:created xsi:type="dcterms:W3CDTF">2018-01-23T19:35:16Z</dcterms:created>
  <dcterms:modified xsi:type="dcterms:W3CDTF">2019-01-28T14:09:09Z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